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activeTab="3"/>
  </bookViews>
  <sheets>
    <sheet name="สรุป" sheetId="1" r:id="rId1"/>
    <sheet name="สินค้า (แยกกลุ่ม)" sheetId="2" r:id="rId2"/>
    <sheet name="สินค้า (แยกกลุ่ม)ไม่รวมบริการ)" sheetId="3" r:id="rId3"/>
    <sheet name="หมวดการบริการ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'หมวดการบริการ'!$A$1:$S$250</definedName>
    <definedName name="_xlnm.Print_Titles" localSheetId="1">'สินค้า (แยกกลุ่ม)'!$1:$3</definedName>
    <definedName name="_xlnm.Print_Titles" localSheetId="2">'สินค้า (แยกกลุ่ม)ไม่รวมบริการ)'!$1:$3</definedName>
    <definedName name="_xlnm.Print_Titles" localSheetId="3">'หมวดการบริการ'!$1:$3</definedName>
  </definedNames>
  <calcPr fullCalcOnLoad="1"/>
</workbook>
</file>

<file path=xl/sharedStrings.xml><?xml version="1.0" encoding="utf-8"?>
<sst xmlns="http://schemas.openxmlformats.org/spreadsheetml/2006/main" count="2235" uniqueCount="466">
  <si>
    <t>ลำดับ</t>
  </si>
  <si>
    <t>ยี่ห้อ</t>
  </si>
  <si>
    <t>รุ่น</t>
  </si>
  <si>
    <t>ราคาต่อหน่วย
(บาท)</t>
  </si>
  <si>
    <t>Double A</t>
  </si>
  <si>
    <t>Idea green</t>
  </si>
  <si>
    <t>Horse</t>
  </si>
  <si>
    <t>แบบรายงานผลการจัดซื้อจัดจ้างสินค้าและบริการที่เป็นมิตรกับสิ่งแวดล้อม</t>
  </si>
  <si>
    <t>ปริมาณ</t>
  </si>
  <si>
    <t>รายการ</t>
  </si>
  <si>
    <t>เป็นไปตามเกณฑ์สินค้าที่เป็นมิตรกับสิ่งแวดล้อม (√)</t>
  </si>
  <si>
    <t>งบประมาณ
(รวม vat 7%)  (บาท)</t>
  </si>
  <si>
    <t>มาสกิ้งเทป 1 นิ้ว</t>
  </si>
  <si>
    <t>มาสกิ้งเทป 1.5 นิ้ว</t>
  </si>
  <si>
    <t>มาสกิ้งเทป 2 นิ้ว</t>
  </si>
  <si>
    <t>กาวน้ำชนิดหลอด</t>
  </si>
  <si>
    <t>กาวหลอดสติ๊ก</t>
  </si>
  <si>
    <t>กาวตราช้าง</t>
  </si>
  <si>
    <t>คลิปดำ เบอร์ 108</t>
  </si>
  <si>
    <t>คลิปดำ เบอร์ 109</t>
  </si>
  <si>
    <t>คลิปดำ เบอร์ 110</t>
  </si>
  <si>
    <t xml:space="preserve">คลิปดำ เบอร์ 111 </t>
  </si>
  <si>
    <t>คลิปดำ เบอร์ 112</t>
  </si>
  <si>
    <t>ทะเบียนหนังสือรับ A4</t>
  </si>
  <si>
    <t>ทะเบียนหนังสือส่ง A4</t>
  </si>
  <si>
    <t>ทะเบียนหนังสือส่ง A5</t>
  </si>
  <si>
    <t>ที่เย็บกระดาษ เบอร์ 8</t>
  </si>
  <si>
    <t>ลวดเย็บกระดาษ เบอร์ 8</t>
  </si>
  <si>
    <t>ที่เย็บกระดาษ เบอร์ 10</t>
  </si>
  <si>
    <t>ลวดเย็บกระดาษ เบอร์ 10</t>
  </si>
  <si>
    <t>ลวดเย็บกระดาษ เบอร์ 1213 FA-H</t>
  </si>
  <si>
    <t>ลวดเย็บกระดาษ เบอร์ 1215 FA-H</t>
  </si>
  <si>
    <t>ลวดเย็บกระดาษ เบอร์ 1217 FA-H</t>
  </si>
  <si>
    <t>เทปสันหนังสือ ขนาด 1 นิ้ว</t>
  </si>
  <si>
    <t>เทปโฟม 2 หน้า</t>
  </si>
  <si>
    <t>เยื่อกาว 2 หน้า  ขนาด 1 นิ้ว</t>
  </si>
  <si>
    <t>เยื่อกาว 2 หน้า  ขนาด 1/2 นิ้ว</t>
  </si>
  <si>
    <t>ลวดเสียบกระดาษ เบอร์ 0</t>
  </si>
  <si>
    <t>ลวดเสียบกระดาษ เบอร์ 1</t>
  </si>
  <si>
    <t xml:space="preserve">แฟ้มอ่อน 500 แกรม </t>
  </si>
  <si>
    <t>แฟ้มหนีบสปริง ขนาด 1 นิ้ว</t>
  </si>
  <si>
    <t>แฟ้มเสนอเซ็นต์</t>
  </si>
  <si>
    <t>สก๊อตเทปใส 1 นิ้ว</t>
  </si>
  <si>
    <t>กระดาษชำระ</t>
  </si>
  <si>
    <t>กระดาษชำระม้วนใหญ่</t>
  </si>
  <si>
    <t>เชือกฟาง</t>
  </si>
  <si>
    <t>เชือกมัดพัสดุ</t>
  </si>
  <si>
    <t>ดินสอดำ</t>
  </si>
  <si>
    <t>ยางลบดินสอ</t>
  </si>
  <si>
    <t>ปากกาไวท์บอร์ดสีแดง</t>
  </si>
  <si>
    <t>ปากกาไวท์บอร์ดสีน้ำเงิน</t>
  </si>
  <si>
    <t>ปากกาไวท์บอร์ดสีดำ</t>
  </si>
  <si>
    <t>น้ำยาลบคำผิด</t>
  </si>
  <si>
    <t>หมึกเติมตลับชาด สีแดง</t>
  </si>
  <si>
    <t>หมึกเติมตลับชาด สีน้ำเงิน</t>
  </si>
  <si>
    <t>หมึกเติมตลับชาด สีดำ</t>
  </si>
  <si>
    <t>คัทเตอร์เล็ก</t>
  </si>
  <si>
    <t>คัทเตอร์ใหญ่</t>
  </si>
  <si>
    <t>ใบมีดคัทเตอร์เล็ก</t>
  </si>
  <si>
    <t>ใบมีดคัทเตอร์ใหญ่</t>
  </si>
  <si>
    <t>แท่นตัดสก๊อตเทปใส (เล็ก)</t>
  </si>
  <si>
    <t>กล่องใส่แฟ้ม  1 ช่อง</t>
  </si>
  <si>
    <t>กล่องใส่แฟ้ม  2 ช่อง</t>
  </si>
  <si>
    <t>กล่องใส่แฟ้ม  3 ช่อง</t>
  </si>
  <si>
    <t>สมุดปกแข็ง  5/100</t>
  </si>
  <si>
    <t>สมุดปกแข็ง  4/100</t>
  </si>
  <si>
    <t>กรรไกร  7"</t>
  </si>
  <si>
    <t>ที่ถอนลวดเย็บแบบคีม</t>
  </si>
  <si>
    <t>ที่เจาะกระดาษ  #  100</t>
  </si>
  <si>
    <t>ที่เจาะกระดาษ  #  85</t>
  </si>
  <si>
    <t>ผ้าหมึกพิมพ์ดีดธรรมดา</t>
  </si>
  <si>
    <t>ปากกา สีน้ำเงิน</t>
  </si>
  <si>
    <t>ปากกา สีแดง</t>
  </si>
  <si>
    <t>ปากกา สีดำ</t>
  </si>
  <si>
    <t xml:space="preserve">ปากกาเขียน CD </t>
  </si>
  <si>
    <t>พลาสติกเคลือบ A4</t>
  </si>
  <si>
    <t>ถ่าน AAA</t>
  </si>
  <si>
    <t>ถ่าน 9 V</t>
  </si>
  <si>
    <t>กระดาษโปสเตอร์สี  2  หน้า</t>
  </si>
  <si>
    <t>กระดาษสติ๊กเกอร์ขาวด้าน A4</t>
  </si>
  <si>
    <t>ตรายางวันที่</t>
  </si>
  <si>
    <t>แผ่นใสทำปก</t>
  </si>
  <si>
    <t>ครีมนับแบงค์</t>
  </si>
  <si>
    <t>ลิ้นแฟ้มพลาสติก</t>
  </si>
  <si>
    <t>สันรูดพลาสติก  3 มม.</t>
  </si>
  <si>
    <t>สันรูดพลาสติก  5 มม.</t>
  </si>
  <si>
    <t>สันรูดพลาสติก  7 มม.</t>
  </si>
  <si>
    <t>สันรูดพลาสติก  10 มม.</t>
  </si>
  <si>
    <t>สันรูดพลาสติก  15 มม.</t>
  </si>
  <si>
    <t>ชั้นใส่เอกสาร (พลาสติก) 5 ชั้น</t>
  </si>
  <si>
    <t>หน่วยนับ</t>
  </si>
  <si>
    <t>ม้วน</t>
  </si>
  <si>
    <t>ขวด</t>
  </si>
  <si>
    <t>มัด</t>
  </si>
  <si>
    <t>กล่อง</t>
  </si>
  <si>
    <t>เล่ม</t>
  </si>
  <si>
    <t>อัน</t>
  </si>
  <si>
    <t>โหล</t>
  </si>
  <si>
    <t>หีบ</t>
  </si>
  <si>
    <t>ก้อน</t>
  </si>
  <si>
    <t>ด้าม</t>
  </si>
  <si>
    <t>ห่อ</t>
  </si>
  <si>
    <t>รีม</t>
  </si>
  <si>
    <t>ม.ค</t>
  </si>
  <si>
    <t>ก.พ</t>
  </si>
  <si>
    <t>มี.ค</t>
  </si>
  <si>
    <t>เม.ย</t>
  </si>
  <si>
    <t>พ.ค</t>
  </si>
  <si>
    <t>รันนิ่งนัมเบอร์ 6 หลัก (MAX)</t>
  </si>
  <si>
    <t xml:space="preserve"> - </t>
  </si>
  <si>
    <t xml:space="preserve">A4 80 แกรม </t>
  </si>
  <si>
    <t xml:space="preserve">A4 70 แกรม </t>
  </si>
  <si>
    <t xml:space="preserve"> A3 80 แกรม </t>
  </si>
  <si>
    <t>F14 70 แกรม</t>
  </si>
  <si>
    <t xml:space="preserve"> F14  80 แกรม</t>
  </si>
  <si>
    <t>A4  55 แกรม</t>
  </si>
  <si>
    <t xml:space="preserve"> F14  55 แกรม</t>
  </si>
  <si>
    <t xml:space="preserve"> A4  120 แกรม</t>
  </si>
  <si>
    <t>ขนาด 40 กรัม</t>
  </si>
  <si>
    <t>Pentel</t>
  </si>
  <si>
    <t>MAX</t>
  </si>
  <si>
    <t>HD-10</t>
  </si>
  <si>
    <t>HD-88/88R</t>
  </si>
  <si>
    <t>M8-1M</t>
  </si>
  <si>
    <t>M10-1M</t>
  </si>
  <si>
    <t xml:space="preserve">เบอร์ 2 </t>
  </si>
  <si>
    <t>3M</t>
  </si>
  <si>
    <t>ALTECO</t>
  </si>
  <si>
    <t>AIRPLANE</t>
  </si>
  <si>
    <t>RABBIT</t>
  </si>
  <si>
    <t>ELEPHANT</t>
  </si>
  <si>
    <t>SC</t>
  </si>
  <si>
    <t>CELLOX</t>
  </si>
  <si>
    <t>กุหลาบ</t>
  </si>
  <si>
    <t>STAEDLER</t>
  </si>
  <si>
    <t>SPV</t>
  </si>
  <si>
    <t>THAI-TAI</t>
  </si>
  <si>
    <t>K.แอนด์ L.</t>
  </si>
  <si>
    <t>PELIKAN</t>
  </si>
  <si>
    <t>DETTA</t>
  </si>
  <si>
    <t>PANASONIC</t>
  </si>
  <si>
    <t>NANMEE</t>
  </si>
  <si>
    <t>S.C.</t>
  </si>
  <si>
    <t>สก๊อตเทปใส 24 มม.*33 มม.</t>
  </si>
  <si>
    <t xml:space="preserve">กระดาษถ่ายเอกสาร A4 </t>
  </si>
  <si>
    <t xml:space="preserve">กระดาษถ่ายเอกสาร A3 </t>
  </si>
  <si>
    <t xml:space="preserve">กระดาษถ่ายเอกสาร F14 </t>
  </si>
  <si>
    <t xml:space="preserve">กระดาษถ่ายเอกสาร F14  </t>
  </si>
  <si>
    <t xml:space="preserve">กระดาษแบงค์สี A4  </t>
  </si>
  <si>
    <t xml:space="preserve">กระดาษแบงค์สี F14  </t>
  </si>
  <si>
    <t xml:space="preserve">กระดาษการ์ด A4  </t>
  </si>
  <si>
    <t xml:space="preserve">กระดาษถ่ายเอกสารสี A4 </t>
  </si>
  <si>
    <t>ขนาด  2  นิ้ว</t>
  </si>
  <si>
    <t xml:space="preserve">เทปติดกล่อง (สีน้ำตาล) </t>
  </si>
  <si>
    <t>สีน้ำเงิน</t>
  </si>
  <si>
    <t>สีแดง</t>
  </si>
  <si>
    <t>สีดำ</t>
  </si>
  <si>
    <t>ปากกาเคมี 2 หัว</t>
  </si>
  <si>
    <t xml:space="preserve">ปากกาเคมี 2 หัว </t>
  </si>
  <si>
    <t>เบอร์ 2</t>
  </si>
  <si>
    <t xml:space="preserve">สมุดปกสีน้ำเงิน </t>
  </si>
  <si>
    <t>ขนาด 5/100</t>
  </si>
  <si>
    <t>ขนาด 4/100</t>
  </si>
  <si>
    <t>บริษัทรัชดากร</t>
  </si>
  <si>
    <t>ตลับชาด  สีแดง</t>
  </si>
  <si>
    <t>ตลับชาด สีน้ำเงิน</t>
  </si>
  <si>
    <t xml:space="preserve">สก๊อตเทป Magic Tap </t>
  </si>
  <si>
    <t xml:space="preserve">รุ่น 810 (สีขาวขุ่น) </t>
  </si>
  <si>
    <t>รุ่น SILVER H-111 ขนาด 9 มม.</t>
  </si>
  <si>
    <t xml:space="preserve">แฟ้มสันหนา 3 นิ้ว </t>
  </si>
  <si>
    <t xml:space="preserve">  รุ่น 120A4 ขนาดA4</t>
  </si>
  <si>
    <t xml:space="preserve"> รุ่น 120F ขนาดF4</t>
  </si>
  <si>
    <t xml:space="preserve"> เบอร์ 0</t>
  </si>
  <si>
    <t xml:space="preserve"> เบอร์ 1</t>
  </si>
  <si>
    <t>C5 ขนาด 162 x 229 มม.</t>
  </si>
  <si>
    <t>ซองครุฑสีน้ำตาล</t>
  </si>
  <si>
    <t>C4 (ขยายข้าง)</t>
  </si>
  <si>
    <t>C4 (ไม่ขยายข้าง)</t>
  </si>
  <si>
    <t xml:space="preserve">ซองครุฑสีน้ำตาล </t>
  </si>
  <si>
    <t xml:space="preserve"> A4 (ไม่ขยายข้าง)</t>
  </si>
  <si>
    <t>A4 (ขยายข้าง)</t>
  </si>
  <si>
    <t xml:space="preserve">ซองสีน้ำตาล </t>
  </si>
  <si>
    <t>เบอร์ 9 (ไม่ครุฑ)</t>
  </si>
  <si>
    <t xml:space="preserve">ซองขาวราชการ </t>
  </si>
  <si>
    <t>เบอร์ 9</t>
  </si>
  <si>
    <t>ซองครุฑขาวราชการ</t>
  </si>
  <si>
    <t>รุ่น GW-C ขนาด 25 กรัม</t>
  </si>
  <si>
    <t>รุ่น CAT 110</t>
  </si>
  <si>
    <t>เบอร์ 120 A4</t>
  </si>
  <si>
    <t>แฟ้มห่วง 3 นิ้ว</t>
  </si>
  <si>
    <t>เบอร์ # 125F</t>
  </si>
  <si>
    <t xml:space="preserve">แฟ้มห่วง 2 นิ้ว </t>
  </si>
  <si>
    <t>เบอร์ 590PE</t>
  </si>
  <si>
    <t>เบอร์  210F</t>
  </si>
  <si>
    <t xml:space="preserve">แฟ้มห่วง 1 นิ้ว  </t>
  </si>
  <si>
    <t xml:space="preserve">รุ่น 600 ขนาดแกน 1 นิ้ว </t>
  </si>
  <si>
    <t>เทปใส ขนาดแกน 1/2 นิ้ว</t>
  </si>
  <si>
    <t>เทปใส ขนาดแกน 3/4 นิ้ว</t>
  </si>
  <si>
    <t>เบอร์ 132 14 C12</t>
  </si>
  <si>
    <t>เบอร์ 526 35</t>
  </si>
  <si>
    <t>รุ่น H-22 2 มม. หัวกลม</t>
  </si>
  <si>
    <t>รุ่น ZLC1S6 ขวดแดง</t>
  </si>
  <si>
    <t>รุ่น H-404</t>
  </si>
  <si>
    <t>รุ่น A-100</t>
  </si>
  <si>
    <t>รุ่น L-150</t>
  </si>
  <si>
    <t>Eagle</t>
  </si>
  <si>
    <t>รุ่น 1039A</t>
  </si>
  <si>
    <t xml:space="preserve">ถ่าน AA </t>
  </si>
  <si>
    <t>รุ่น LR 03T ขนาด 1.5v</t>
  </si>
  <si>
    <t>รุ่น LR 6T ขนาด 1.5v</t>
  </si>
  <si>
    <t>KCS</t>
  </si>
  <si>
    <t>A4 180 แกรม</t>
  </si>
  <si>
    <t>รุ่น NM-220</t>
  </si>
  <si>
    <t>E'sy</t>
  </si>
  <si>
    <t>รุ่น E-402</t>
  </si>
  <si>
    <t>(√)</t>
  </si>
  <si>
    <t>วัสดุสำนักงาน</t>
  </si>
  <si>
    <t>HP TONER 3C7115A</t>
  </si>
  <si>
    <t>HP TONER 3CB436AC BLACK (WHITE BOX)</t>
  </si>
  <si>
    <t>HP TONER #CE285AC (WHITE BOX)</t>
  </si>
  <si>
    <t>วัสดุไฟฟ้าและวิทยุ</t>
  </si>
  <si>
    <t>ครุภัณฑ์</t>
  </si>
  <si>
    <t>เครื่องปรับอากาศ</t>
  </si>
  <si>
    <t>โต๊ะอ่านหนังสือ</t>
  </si>
  <si>
    <t>เตียงนอน</t>
  </si>
  <si>
    <t>รถจักรยาน</t>
  </si>
  <si>
    <t>พัดลมปีกแมงปอ</t>
  </si>
  <si>
    <t>พัดลมติดผนัง</t>
  </si>
  <si>
    <t>พัดลมโคจร</t>
  </si>
  <si>
    <t>โต๊ะทำงาน</t>
  </si>
  <si>
    <t>กล้องถ่ายรูปดิจิตอล</t>
  </si>
  <si>
    <t>ถังดับเพลิง</t>
  </si>
  <si>
    <t>แบตเตอรี่แห้ง</t>
  </si>
  <si>
    <t>RICOH</t>
  </si>
  <si>
    <t>31MMPC2003SP</t>
  </si>
  <si>
    <t>U31MMPC4503SP</t>
  </si>
  <si>
    <t>31MMPC2004SP</t>
  </si>
  <si>
    <t>U31MMPC3503SP</t>
  </si>
  <si>
    <t>U31MMPC2003SP</t>
  </si>
  <si>
    <t>31MMPC2551</t>
  </si>
  <si>
    <t>U31MMP4002SP</t>
  </si>
  <si>
    <t>ทำความสะอาดกลุ่มสำนักงานอธิการบดี</t>
  </si>
  <si>
    <t>RICHO</t>
  </si>
  <si>
    <t>1. รายการจัดซื้อสินค้าในช่วงเดือนตุลาคม 2559 -  พฤษภาคม 2560</t>
  </si>
  <si>
    <t>เครื่องพิมพ์เลเซอร์ สี</t>
  </si>
  <si>
    <t>เครื่องพิมพ์เลเซอร์ ขาว-ดำ</t>
  </si>
  <si>
    <t>***ไม่มีข้อมูลการจัดซื้อจัดจ้าง**</t>
  </si>
  <si>
    <t>โรงแรมพราวภูฟ้าสไตล์ ฮิป แอนด์ รีสอร์ท</t>
  </si>
  <si>
    <t>27 - 28 กพ. 60</t>
  </si>
  <si>
    <t>งานประชาสัมพันธ์</t>
  </si>
  <si>
    <t>กองอาคาร</t>
  </si>
  <si>
    <t>ศูนย์เทคโนโลยีสารสนเทศ</t>
  </si>
  <si>
    <t>กองคลัง(งบประมาณ)</t>
  </si>
  <si>
    <t>สำนักงานตรวจสอบภายใน</t>
  </si>
  <si>
    <t>เช่าเครื่องถ่าย รุ่น 31MMPC2003SP</t>
  </si>
  <si>
    <t>เช่าเครื่องถ่าย รุ่น 31MMPC2004SP</t>
  </si>
  <si>
    <t>เช่าเครื่องถ่าย รุ่น U31MMPC2003SP</t>
  </si>
  <si>
    <t>เช่าเครื่องถ่าย รุ่น 31MMPC2551</t>
  </si>
  <si>
    <t>ค่าถ่ายเอกสารสี -งานประชาสัมพันธ์</t>
  </si>
  <si>
    <t>ค่าถ่ายเอกสารสี- กองกลาง</t>
  </si>
  <si>
    <t>ค่าถ่ายเอกสารสี- กองคลัง(งบประมาณ)</t>
  </si>
  <si>
    <t>ค่าถ่ายเอกสารสี - กองอาคาร</t>
  </si>
  <si>
    <t>ค่าถ่ายเอกสารสี - ศูนย์เทคโนโลยีสารสนเทศ</t>
  </si>
  <si>
    <t>ค่าถ่ายเอกสารสี- กองคลัง(รายได้)</t>
  </si>
  <si>
    <t>ค่าถ่ายเอกสารสี - สำนักงานสภามหาวิทยาลัย</t>
  </si>
  <si>
    <t>HP</t>
  </si>
  <si>
    <t>มิตซู</t>
  </si>
  <si>
    <t>MR-17K GR</t>
  </si>
  <si>
    <t xml:space="preserve">ตู้เย็น </t>
  </si>
  <si>
    <t>HP TONER CF210A (Black)</t>
  </si>
  <si>
    <t>CF210A</t>
  </si>
  <si>
    <t>HP TONER CF212A (yellow)</t>
  </si>
  <si>
    <t>CF212A</t>
  </si>
  <si>
    <t>CF283A</t>
  </si>
  <si>
    <t xml:space="preserve">HP TONER CF283A </t>
  </si>
  <si>
    <t>Brother Toner TN-2025</t>
  </si>
  <si>
    <t>Brother</t>
  </si>
  <si>
    <t>TN-2025</t>
  </si>
  <si>
    <t>HP TONER LASER CF280A</t>
  </si>
  <si>
    <t>CF280A</t>
  </si>
  <si>
    <t>HP TONER 85A</t>
  </si>
  <si>
    <t>85A</t>
  </si>
  <si>
    <t>Brother Toner TN-2130</t>
  </si>
  <si>
    <t>TN-2130</t>
  </si>
  <si>
    <t xml:space="preserve">Fujixerox CM305DF </t>
  </si>
  <si>
    <t>Fujixerox</t>
  </si>
  <si>
    <t>Fujixerox CM305DF CYAN</t>
  </si>
  <si>
    <t>CM305DF CYAN</t>
  </si>
  <si>
    <t>Fujixerox CM305DF MAGENTA</t>
  </si>
  <si>
    <t>Sumsung Toner ML1640#D108S</t>
  </si>
  <si>
    <t xml:space="preserve"> ML1640#D108S</t>
  </si>
  <si>
    <t>Sumsung</t>
  </si>
  <si>
    <t>HP INK NO.678 BLACK</t>
  </si>
  <si>
    <t>HP INK NO.678 TRI Colour</t>
  </si>
  <si>
    <t>NO.678 TRI Colour</t>
  </si>
  <si>
    <t xml:space="preserve"> NO.678 Black</t>
  </si>
  <si>
    <t>CT201632</t>
  </si>
  <si>
    <t>CT201633</t>
  </si>
  <si>
    <t>CT201634</t>
  </si>
  <si>
    <t>CT201635</t>
  </si>
  <si>
    <t>CE285AC</t>
  </si>
  <si>
    <t>Sumsung Toner MLT D105L</t>
  </si>
  <si>
    <t>MLT D105L</t>
  </si>
  <si>
    <t>Sumsung Toner MLT D203E</t>
  </si>
  <si>
    <t>MLT D203E</t>
  </si>
  <si>
    <t>HP TONER #CE505AC</t>
  </si>
  <si>
    <t>CE505AC</t>
  </si>
  <si>
    <t xml:space="preserve">HP TONER Laserjet </t>
  </si>
  <si>
    <t>CE311A CYAN</t>
  </si>
  <si>
    <t xml:space="preserve"> C7115A</t>
  </si>
  <si>
    <t>CB436AC</t>
  </si>
  <si>
    <t>CE278AC</t>
  </si>
  <si>
    <t>HP TONER #Q2612AC</t>
  </si>
  <si>
    <t>Q2612AC</t>
  </si>
  <si>
    <t>HP TONER #Q73553A</t>
  </si>
  <si>
    <t>Q73553A</t>
  </si>
  <si>
    <t>HP TONER #C351</t>
  </si>
  <si>
    <t>C351</t>
  </si>
  <si>
    <t>HP TONER Laserjet For LJ-P1006</t>
  </si>
  <si>
    <t>CB435A</t>
  </si>
  <si>
    <t>HP TONER Laserjet For P1566/P1606</t>
  </si>
  <si>
    <t>HP TONER For P1566/P1606 #CE278AC</t>
  </si>
  <si>
    <t xml:space="preserve">HP TONER For LJ-P1006 #CB435A </t>
  </si>
  <si>
    <t xml:space="preserve">HP TONER For P1102/M1132 #CE285AC </t>
  </si>
  <si>
    <t>Sumsung Toner M3320/3820</t>
  </si>
  <si>
    <t>ขนาด10 ปอนด์</t>
  </si>
  <si>
    <t>FIREMAN</t>
  </si>
  <si>
    <t>เครื่องไฟฉุกเฉินอัตโนมัติ</t>
  </si>
  <si>
    <t>เซฟการ์ด</t>
  </si>
  <si>
    <t>ขนาด 2 นิ้ว</t>
  </si>
  <si>
    <t>ตู้เหล็ก 2 บานเปิด</t>
  </si>
  <si>
    <t>ขนาด 915*457*1830 มม.</t>
  </si>
  <si>
    <t>FUJI</t>
  </si>
  <si>
    <t>CP305d</t>
  </si>
  <si>
    <t>LaserJet Pro M201n</t>
  </si>
  <si>
    <t>สมาร์ทฟอร์ม</t>
  </si>
  <si>
    <t>ไทโย</t>
  </si>
  <si>
    <t>ตู้เหล็ก 2 บานเลื่อนกระจกสูง</t>
  </si>
  <si>
    <t>บานกระจกสูง</t>
  </si>
  <si>
    <t>star-Airs</t>
  </si>
  <si>
    <t>ขนาด 40,400 BTU</t>
  </si>
  <si>
    <t xml:space="preserve"> </t>
  </si>
  <si>
    <t>150W</t>
  </si>
  <si>
    <t>250W</t>
  </si>
  <si>
    <t>400W</t>
  </si>
  <si>
    <t>ฟิลิปส์</t>
  </si>
  <si>
    <t>หลอดไฟเมทัลฮาไลด์</t>
  </si>
  <si>
    <t xml:space="preserve">หลอดไฟโซเดียม </t>
  </si>
  <si>
    <t xml:space="preserve">หลอดไฟนีออนถนน </t>
  </si>
  <si>
    <t>36W</t>
  </si>
  <si>
    <t>120W</t>
  </si>
  <si>
    <t>หลอดสปอร์ตไลท์พาร์ 38</t>
  </si>
  <si>
    <t xml:space="preserve">หลอดฟลูออเรสเซนต์ </t>
  </si>
  <si>
    <t>14W</t>
  </si>
  <si>
    <t>หลอดเดย์ไลท์</t>
  </si>
  <si>
    <t>หลอดวอมไลท์</t>
  </si>
  <si>
    <t>หลอดนีออน T5 เดย์</t>
  </si>
  <si>
    <t>28W</t>
  </si>
  <si>
    <t>หลอดไฟไฮเพรสเซอร์โซเดียม</t>
  </si>
  <si>
    <t>หลอดสปอร์ตไลท์</t>
  </si>
  <si>
    <t>1000W</t>
  </si>
  <si>
    <t xml:space="preserve">หลอดฮาโลเจน LED </t>
  </si>
  <si>
    <t>3W Micron MR-16</t>
  </si>
  <si>
    <t>เบลล์วิลล่า รีสอร์ต</t>
  </si>
  <si>
    <t>13 - 14 มีค. 60</t>
  </si>
  <si>
    <t>แอนนาทา แม่ริม</t>
  </si>
  <si>
    <t>9 - 10 กพ. 60</t>
  </si>
  <si>
    <t>1 หีบ มี 12 ม้วนใหญ่</t>
  </si>
  <si>
    <t>1 งาน</t>
  </si>
  <si>
    <t>7 เดือน</t>
  </si>
  <si>
    <t>จน. 21 คน</t>
  </si>
  <si>
    <t>CSB</t>
  </si>
  <si>
    <t>HR 1234W</t>
  </si>
  <si>
    <t>HORSE</t>
  </si>
  <si>
    <t>สรุป :</t>
  </si>
  <si>
    <t>บาท</t>
  </si>
  <si>
    <t xml:space="preserve"> - มูลค่าการจัดซื้อจัดจ้างสินค้า (ตุลาคม 59 - พฤษภาคม 60)</t>
  </si>
  <si>
    <t>ของมูลค่าการจัดซื้อจัดจ้างทั้งหมด เป้นไปตามเกณฑ์สินค้าที่เป็นมิตรกับสิ่งแวดล้อม</t>
  </si>
  <si>
    <t>1. กระดาษถ่ายเอกสารหรืองานพิมพ์ทั่วไป</t>
  </si>
  <si>
    <t>2. ผลิตภัณฑ์ลบคำผิด</t>
  </si>
  <si>
    <t>4. กระดาษชำระ</t>
  </si>
  <si>
    <t>5. แบตเตอรี่ปฐมภูมิ</t>
  </si>
  <si>
    <t>6. ปากกาไวท์บอร์ด</t>
  </si>
  <si>
    <t>7. เครื่องถ่ายเอกสาร</t>
  </si>
  <si>
    <t>8. เครื่องพิมพ์</t>
  </si>
  <si>
    <t>11. ซองบรรจุภัณฑ์</t>
  </si>
  <si>
    <t>12. กล่องใส่เอกสาร</t>
  </si>
  <si>
    <t>9. ตลับหมึก</t>
  </si>
  <si>
    <t>10. สีทาอาคาร</t>
  </si>
  <si>
    <t>13. รถยนต์</t>
  </si>
  <si>
    <t>16. บริการเช่าเครื่องถ่ายเอกสาร</t>
  </si>
  <si>
    <t>15. บริการโรงแรม</t>
  </si>
  <si>
    <t>14. บริการทำความสะอาด</t>
  </si>
  <si>
    <t xml:space="preserve">3. เครื่องเรือนเหล็ก </t>
  </si>
  <si>
    <t>รวม</t>
  </si>
  <si>
    <t>รวมการจัดซื้อจัดจ้างทั้งหมด</t>
  </si>
  <si>
    <t>รวมจัดซื้อจัดจ้างทั้งหมด</t>
  </si>
  <si>
    <t>ครุภัณฑ์สำนักงาน</t>
  </si>
  <si>
    <t>ครุภัณฑ์งานบ้านงานครัว</t>
  </si>
  <si>
    <t>ครุภัณฑ์ยานพาหนะและขนส่ง</t>
  </si>
  <si>
    <t>9. ตลับหมึก (ต่อ)</t>
  </si>
  <si>
    <t>หมายเหตุ :</t>
  </si>
  <si>
    <t>22. ครุภัณฑ์งานบ้านงานครัว</t>
  </si>
  <si>
    <t xml:space="preserve"> - มูลค่าการจัดซื้อจัดจ้างการบริการ(ตุลาคม 59-พฤษภาคม 60)</t>
  </si>
  <si>
    <t xml:space="preserve"> - มูลค่าการจัดซื้อจัดจ้างการบริการที่เป็นมิตรกับสิ่งแวดล้อม</t>
  </si>
  <si>
    <t xml:space="preserve"> - มูลค่าการจัดซื้อจัดจ้างสินค้า (ไม่รวมการบริการ) (ตุลาคม 59 - พฤษภาคม 60)</t>
  </si>
  <si>
    <t xml:space="preserve"> - มูลค่าการจัดซื้อจัดจ้างสินค้าที่เป็นมิตรกับสิ่งแวดล้อม (ไม่รวมการบริการ)</t>
  </si>
  <si>
    <t>หมวดที่ 6 การจัดซื้อวัสดุอุปกรณ์และการจัดจ้างในสำนักงาน (Green Procurement)</t>
  </si>
  <si>
    <t>สำนักงานอธิการบดี มหาวิทยาลัยแม่โจ้มีการจัดซื้อจัดจ้างวัสดุ อุปกรณ์ ครุภัณฑ์ เพื่อใช้ในการปฏิบัติงานด้านต่างๆ</t>
  </si>
  <si>
    <t>ของหน่วยงานภายใต้สังกัดสำนักงานอธิการบดี รวมทั้งหมด 13 กองกลาง,กองกิจการนักศึกษา,กองแผนงาน,กองการเจ้าหน้าที่</t>
  </si>
  <si>
    <t>,กองคลัง,กองแนะแนวและศิษย์เก่าสัมพันธ์,กองวิเทศสัมพันธ์,กองสวัสดิการ,กองอาคารและสถานที่,ศูนย์ศิลปวัฒนธรรม,</t>
  </si>
  <si>
    <t>,สำนักงานคุณภาพและมาตรฐานการศึกษาและสำนักงานตรวจสอบภายใน สำนักงานอธิการบดีมีจำนวนทั้งสิ้น 400 คน</t>
  </si>
  <si>
    <t>มีการดำเนินการจัดซื้อจัดจ้างดังนี้</t>
  </si>
  <si>
    <t>ประเภทการจัดซื้อจัดจ้าง</t>
  </si>
  <si>
    <t>งบประมาณในการจัดซื้อทั้งหมด</t>
  </si>
  <si>
    <t>งบประมาณในการจัดซื้อแต่ละประเภท</t>
  </si>
  <si>
    <t>งบประมาณในการจัดซื้อที่เป็นมิตรต่อสิ่งแวดล้อม</t>
  </si>
  <si>
    <t>งบประมาณในการจัดซื้อทั่วไป</t>
  </si>
  <si>
    <t>65,219.75 บาท</t>
  </si>
  <si>
    <t>1.สินค้า</t>
  </si>
  <si>
    <t>2.บริการ</t>
  </si>
  <si>
    <t>ค่าถ่ายเอกสารสี - สำนักงานตรวจสอบภายใน</t>
  </si>
  <si>
    <t>ของมูลค่าการจัดซื้อจัดจ้างทั้งหมด เป็นไปตามเกณฑ์สินค้าที่เป็นมิตรกับสิ่งแวดล้อม</t>
  </si>
  <si>
    <t>สนามกอล์ฟแม่โจ้คลับ</t>
  </si>
  <si>
    <t>จน. 55 คน</t>
  </si>
  <si>
    <t>จน. 31 คน</t>
  </si>
  <si>
    <t>จน. 194 คน</t>
  </si>
  <si>
    <t>19,21 -23 ธค. 59</t>
  </si>
  <si>
    <t>ทีคการ์เด้น รีสอร์ท เชียงราย</t>
  </si>
  <si>
    <t>จน. 105 คน</t>
  </si>
  <si>
    <t>17 - 19 มค. 60</t>
  </si>
  <si>
    <r>
      <t xml:space="preserve">รวมทั้งสิ้น </t>
    </r>
    <r>
      <rPr>
        <b/>
        <sz val="16"/>
        <color indexed="8"/>
        <rFont val="TH Niramit AS"/>
        <family val="0"/>
      </rPr>
      <t>1,917,605.02</t>
    </r>
  </si>
  <si>
    <t xml:space="preserve"> - มูลค่าการจัดซื้อจัดจ้างสินค้าและบริการที่เป็นมิตรกับสิ่งแวดล้อม</t>
  </si>
  <si>
    <r>
      <t xml:space="preserve">รวมทั้งสิ้น </t>
    </r>
    <r>
      <rPr>
        <b/>
        <sz val="16"/>
        <color indexed="8"/>
        <rFont val="TH Niramit AS"/>
        <family val="0"/>
      </rPr>
      <t>1,982,824.77</t>
    </r>
  </si>
  <si>
    <t>1,982,824.77 บาท</t>
  </si>
  <si>
    <t>1,917,605.02 บาท</t>
  </si>
  <si>
    <t>583,935.00 บาท</t>
  </si>
  <si>
    <t>649,154.75 บาท</t>
  </si>
  <si>
    <t>17. บริการซ่อมแซมและบำรุงรักษา</t>
  </si>
  <si>
    <t>ซ่อมแซมและบำรุงรักษารถยนต์</t>
  </si>
  <si>
    <t>ซ่อมแซมและบำรุงรักษาลิฟท์โดยสาร</t>
  </si>
  <si>
    <t>กองสวัสดิการ</t>
  </si>
  <si>
    <t xml:space="preserve">บ.สยามนิสสัน </t>
  </si>
  <si>
    <t xml:space="preserve">บ. มิตซูบิชิ </t>
  </si>
  <si>
    <t>18. วัสดุสำนักงาน</t>
  </si>
  <si>
    <t>18. วัสดุสำนักงาน (ต่อ)</t>
  </si>
  <si>
    <t>19. วัสดุไฟฟ้าและวิทยุ</t>
  </si>
  <si>
    <t>20. ครุภัณฑ์สำนักงาน</t>
  </si>
  <si>
    <t>21. ครุภัณฑ์ยานพาหนะและขนส่ง</t>
  </si>
  <si>
    <t>ลำดับที่  1-19 จำแนกตามการจัดซื้อจัดจ้างสินค้าและบริการที่เป็นมิตรกับสิ่งแวดล้อมของภาครัฐ (ตะกร้าเขียว)</t>
  </si>
  <si>
    <t>ลำดับที่  20-22 จำแนกตามหลักการจำแนกประเภทรายจ่ายตามงบประมาณของสำนักงบประมาณ</t>
  </si>
  <si>
    <t>โคโยเต้</t>
  </si>
  <si>
    <t>รุ่นมีเกียร์</t>
  </si>
  <si>
    <r>
      <rPr>
        <sz val="16"/>
        <color indexed="8"/>
        <rFont val="TH Niramit AS"/>
        <family val="0"/>
      </rPr>
      <t>รวมทั้งสิ้น</t>
    </r>
    <r>
      <rPr>
        <b/>
        <sz val="16"/>
        <color indexed="8"/>
        <rFont val="TH Niramit AS"/>
        <family val="0"/>
      </rPr>
      <t xml:space="preserve"> 5,406,128.49</t>
    </r>
  </si>
  <si>
    <r>
      <rPr>
        <sz val="16"/>
        <color indexed="8"/>
        <rFont val="TH Niramit AS"/>
        <family val="0"/>
      </rPr>
      <t>รวมทั้งสิ้น</t>
    </r>
    <r>
      <rPr>
        <b/>
        <sz val="16"/>
        <color indexed="8"/>
        <rFont val="TH Niramit AS"/>
        <family val="0"/>
      </rPr>
      <t xml:space="preserve"> 4,822,194.49</t>
    </r>
  </si>
  <si>
    <t>89.20</t>
  </si>
  <si>
    <r>
      <t>รวมทั้งสิ้น</t>
    </r>
    <r>
      <rPr>
        <b/>
        <sz val="16"/>
        <color indexed="8"/>
        <rFont val="TH Niramit AS"/>
        <family val="0"/>
      </rPr>
      <t xml:space="preserve"> 7</t>
    </r>
    <r>
      <rPr>
        <b/>
        <sz val="16"/>
        <color indexed="8"/>
        <rFont val="TH Niramit AS"/>
        <family val="0"/>
      </rPr>
      <t>,388,954,26</t>
    </r>
  </si>
  <si>
    <r>
      <t xml:space="preserve">รวมทั้งสิ้น </t>
    </r>
    <r>
      <rPr>
        <b/>
        <sz val="16"/>
        <color indexed="8"/>
        <rFont val="TH Niramit AS"/>
        <family val="0"/>
      </rPr>
      <t>6,739</t>
    </r>
    <r>
      <rPr>
        <b/>
        <sz val="16"/>
        <color indexed="8"/>
        <rFont val="TH Niramit AS"/>
        <family val="0"/>
      </rPr>
      <t>,799.51</t>
    </r>
  </si>
  <si>
    <t>7,388,954,26 บาท</t>
  </si>
  <si>
    <t>5,406,129.49 บาท</t>
  </si>
  <si>
    <t>4,822,194.49 บาท</t>
  </si>
  <si>
    <t>6,739,799.51 บาท</t>
  </si>
  <si>
    <r>
      <t>รวมทั้งสิ้น</t>
    </r>
    <r>
      <rPr>
        <b/>
        <sz val="16"/>
        <color indexed="8"/>
        <rFont val="TH Niramit AS"/>
        <family val="0"/>
      </rPr>
      <t xml:space="preserve"> 7</t>
    </r>
    <r>
      <rPr>
        <b/>
        <sz val="16"/>
        <color indexed="8"/>
        <rFont val="TH Niramit AS"/>
        <family val="0"/>
      </rPr>
      <t>,388,954.26</t>
    </r>
  </si>
  <si>
    <r>
      <t xml:space="preserve">**ดังนั้นมูลค่าการจัดซื้อจัดจ้างสินค้าและบริการที่เป็นมิตรต่อสิ่งแวดล้อม </t>
    </r>
    <r>
      <rPr>
        <b/>
        <sz val="16"/>
        <color indexed="8"/>
        <rFont val="TH Niramit AS"/>
        <family val="0"/>
      </rPr>
      <t>คิดเป็นร้อยละ 91.21</t>
    </r>
  </si>
  <si>
    <r>
      <t xml:space="preserve">**ดังนั้นมูลค่าการจัดซื้อจัดจ้างสินค้าและบริการที่เป็นมิตรต่อสิ่งแวดล้อม </t>
    </r>
    <r>
      <rPr>
        <b/>
        <sz val="16"/>
        <color indexed="8"/>
        <rFont val="TH Niramit AS"/>
        <family val="0"/>
      </rPr>
      <t>คิดเป็นร้อยละ</t>
    </r>
    <r>
      <rPr>
        <b/>
        <sz val="16"/>
        <color indexed="8"/>
        <rFont val="TH Niramit AS"/>
        <family val="0"/>
      </rPr>
      <t xml:space="preserve"> 91.21</t>
    </r>
  </si>
  <si>
    <r>
      <t xml:space="preserve">**ดังนั้นมูลค่าการจัดซื้อจัดจ้างสินค้าและบริการที่เป็นมิตรต่อสิ่งแวดล้อม </t>
    </r>
    <r>
      <rPr>
        <b/>
        <sz val="16"/>
        <color indexed="8"/>
        <rFont val="TH Niramit AS"/>
        <family val="0"/>
      </rPr>
      <t>คิดเป็นร้อยละ</t>
    </r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</si>
</sst>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??_);_(@_)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.0_-;\-* #,##0.0_-;_-* &quot;-&quot;??_-;_-@_-"/>
    <numFmt numFmtId="198" formatCode="_-* #,##0_-;\-* #,##0_-;_-* &quot;-&quot;??_-;_-@_-"/>
    <numFmt numFmtId="199" formatCode="_-* #,##0.000_-;\-* #,##0.000_-;_-* &quot;-&quot;??_-;_-@_-"/>
    <numFmt numFmtId="200" formatCode="_(* #,##0.0_);_(* \(#,##0.0\);_(* &quot;-&quot;??_);_(@_)"/>
    <numFmt numFmtId="201" formatCode="0.0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TH Niramit AS"/>
      <family val="0"/>
    </font>
    <font>
      <sz val="16"/>
      <name val="TH Niramit AS"/>
      <family val="0"/>
    </font>
    <font>
      <b/>
      <sz val="16"/>
      <color indexed="8"/>
      <name val="TH Niramit AS"/>
      <family val="0"/>
    </font>
    <font>
      <sz val="16"/>
      <color indexed="8"/>
      <name val="TH Niramit AS"/>
      <family val="0"/>
    </font>
    <font>
      <sz val="9"/>
      <color indexed="63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TH Niramit AS"/>
      <family val="0"/>
    </font>
    <font>
      <b/>
      <u val="single"/>
      <sz val="15"/>
      <color indexed="8"/>
      <name val="TH Niramit AS"/>
      <family val="0"/>
    </font>
    <font>
      <b/>
      <sz val="15"/>
      <color indexed="8"/>
      <name val="TH Niramit AS"/>
      <family val="0"/>
    </font>
    <font>
      <sz val="16"/>
      <color indexed="8"/>
      <name val="TH Niramit AS"/>
      <family val="0"/>
    </font>
    <font>
      <sz val="16"/>
      <color indexed="10"/>
      <name val="TH Niramit AS"/>
      <family val="0"/>
    </font>
    <font>
      <sz val="14"/>
      <color indexed="8"/>
      <name val="TH Niramit AS"/>
      <family val="0"/>
    </font>
    <font>
      <b/>
      <u val="single"/>
      <sz val="16"/>
      <color indexed="8"/>
      <name val="Browallia New"/>
      <family val="2"/>
    </font>
    <font>
      <b/>
      <sz val="16"/>
      <color indexed="8"/>
      <name val="Browallia New"/>
      <family val="2"/>
    </font>
    <font>
      <sz val="16"/>
      <color indexed="8"/>
      <name val="Cordia New"/>
      <family val="2"/>
    </font>
    <font>
      <b/>
      <u val="single"/>
      <sz val="16"/>
      <color indexed="8"/>
      <name val="TH Niramit AS"/>
      <family val="0"/>
    </font>
    <font>
      <sz val="10"/>
      <color indexed="54"/>
      <name val="Tahoma"/>
      <family val="2"/>
    </font>
    <font>
      <sz val="9"/>
      <color indexed="16"/>
      <name val="Tahoma"/>
      <family val="2"/>
    </font>
    <font>
      <sz val="9"/>
      <color indexed="60"/>
      <name val="Tahoma"/>
      <family val="2"/>
    </font>
    <font>
      <sz val="9"/>
      <color indexed="10"/>
      <name val="Tahoma"/>
      <family val="2"/>
    </font>
    <font>
      <sz val="9"/>
      <color indexed="54"/>
      <name val="Tahoma"/>
      <family val="2"/>
    </font>
    <font>
      <sz val="16"/>
      <color indexed="10"/>
      <name val="Calibri"/>
      <family val="2"/>
    </font>
    <font>
      <sz val="14"/>
      <color indexed="12"/>
      <name val="Tahoma"/>
      <family val="2"/>
    </font>
    <font>
      <sz val="14"/>
      <color indexed="12"/>
      <name val="Calibri"/>
      <family val="2"/>
    </font>
    <font>
      <sz val="16"/>
      <color indexed="12"/>
      <name val="Calibri"/>
      <family val="2"/>
    </font>
    <font>
      <sz val="9"/>
      <color indexed="8"/>
      <name val="Tahoma"/>
      <family val="2"/>
    </font>
    <font>
      <sz val="9"/>
      <color indexed="13"/>
      <name val="Tahoma"/>
      <family val="2"/>
    </font>
    <font>
      <sz val="16"/>
      <color indexed="10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Niramit AS"/>
      <family val="0"/>
    </font>
    <font>
      <b/>
      <u val="single"/>
      <sz val="15"/>
      <color theme="1"/>
      <name val="TH Niramit AS"/>
      <family val="0"/>
    </font>
    <font>
      <b/>
      <sz val="15"/>
      <color theme="1"/>
      <name val="TH Niramit AS"/>
      <family val="0"/>
    </font>
    <font>
      <sz val="15"/>
      <color theme="1" tint="0.04998999834060669"/>
      <name val="TH Niramit AS"/>
      <family val="0"/>
    </font>
    <font>
      <b/>
      <sz val="16"/>
      <color theme="1"/>
      <name val="TH Niramit AS"/>
      <family val="0"/>
    </font>
    <font>
      <b/>
      <sz val="16"/>
      <color theme="1" tint="0.04998999834060669"/>
      <name val="TH Niramit AS"/>
      <family val="0"/>
    </font>
    <font>
      <sz val="16"/>
      <color theme="1"/>
      <name val="TH Niramit AS"/>
      <family val="0"/>
    </font>
    <font>
      <sz val="16"/>
      <color theme="1" tint="0.04998999834060669"/>
      <name val="TH Niramit AS"/>
      <family val="0"/>
    </font>
    <font>
      <sz val="16"/>
      <color theme="1" tint="0.04998999834060669"/>
      <name val="TH Niramit AS"/>
      <family val="0"/>
    </font>
    <font>
      <sz val="16"/>
      <color rgb="FFFF0000"/>
      <name val="TH Niramit AS"/>
      <family val="0"/>
    </font>
    <font>
      <sz val="16"/>
      <color theme="1"/>
      <name val="TH Niramit AS"/>
      <family val="0"/>
    </font>
    <font>
      <sz val="14"/>
      <color theme="1"/>
      <name val="TH Niramit AS"/>
      <family val="0"/>
    </font>
    <font>
      <b/>
      <u val="single"/>
      <sz val="16"/>
      <color theme="1"/>
      <name val="Browallia New"/>
      <family val="2"/>
    </font>
    <font>
      <b/>
      <sz val="16"/>
      <color theme="1"/>
      <name val="Browallia New"/>
      <family val="2"/>
    </font>
    <font>
      <sz val="16"/>
      <color theme="1"/>
      <name val="Cordia New"/>
      <family val="2"/>
    </font>
    <font>
      <b/>
      <u val="single"/>
      <sz val="16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7" fillId="0" borderId="0" xfId="0" applyFont="1" applyBorder="1" applyAlignment="1">
      <alignment/>
    </xf>
    <xf numFmtId="0" fontId="65" fillId="0" borderId="10" xfId="0" applyNumberFormat="1" applyFont="1" applyBorder="1" applyAlignment="1">
      <alignment horizontal="center"/>
    </xf>
    <xf numFmtId="43" fontId="2" fillId="5" borderId="10" xfId="38" applyNumberFormat="1" applyFont="1" applyFill="1" applyBorder="1" applyAlignment="1">
      <alignment horizontal="right"/>
    </xf>
    <xf numFmtId="43" fontId="65" fillId="0" borderId="10" xfId="0" applyNumberFormat="1" applyFont="1" applyBorder="1" applyAlignment="1">
      <alignment/>
    </xf>
    <xf numFmtId="0" fontId="68" fillId="0" borderId="10" xfId="0" applyFont="1" applyBorder="1" applyAlignment="1">
      <alignment horizontal="center"/>
    </xf>
    <xf numFmtId="0" fontId="65" fillId="5" borderId="10" xfId="0" applyFont="1" applyFill="1" applyBorder="1" applyAlignment="1">
      <alignment horizontal="center"/>
    </xf>
    <xf numFmtId="0" fontId="65" fillId="5" borderId="10" xfId="38" applyNumberFormat="1" applyFont="1" applyFill="1" applyBorder="1" applyAlignment="1">
      <alignment horizontal="center"/>
    </xf>
    <xf numFmtId="0" fontId="65" fillId="5" borderId="10" xfId="0" applyNumberFormat="1" applyFont="1" applyFill="1" applyBorder="1" applyAlignment="1">
      <alignment horizontal="center"/>
    </xf>
    <xf numFmtId="0" fontId="65" fillId="5" borderId="10" xfId="0" applyNumberFormat="1" applyFont="1" applyFill="1" applyBorder="1" applyAlignment="1">
      <alignment/>
    </xf>
    <xf numFmtId="0" fontId="65" fillId="0" borderId="10" xfId="0" applyFont="1" applyBorder="1" applyAlignment="1">
      <alignment shrinkToFit="1"/>
    </xf>
    <xf numFmtId="0" fontId="6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3" fontId="2" fillId="5" borderId="10" xfId="38" applyNumberFormat="1" applyFont="1" applyFill="1" applyBorder="1" applyAlignment="1">
      <alignment horizontal="right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vertical="center"/>
    </xf>
    <xf numFmtId="0" fontId="65" fillId="0" borderId="10" xfId="38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/>
    </xf>
    <xf numFmtId="0" fontId="65" fillId="0" borderId="10" xfId="38" applyNumberFormat="1" applyFont="1" applyFill="1" applyBorder="1" applyAlignment="1">
      <alignment horizontal="center"/>
    </xf>
    <xf numFmtId="0" fontId="65" fillId="0" borderId="10" xfId="0" applyNumberFormat="1" applyFont="1" applyFill="1" applyBorder="1" applyAlignment="1">
      <alignment horizontal="center" vertical="center" shrinkToFit="1"/>
    </xf>
    <xf numFmtId="43" fontId="65" fillId="0" borderId="10" xfId="0" applyNumberFormat="1" applyFont="1" applyBorder="1" applyAlignment="1">
      <alignment shrinkToFit="1"/>
    </xf>
    <xf numFmtId="0" fontId="65" fillId="0" borderId="10" xfId="0" applyNumberFormat="1" applyFont="1" applyFill="1" applyBorder="1" applyAlignment="1">
      <alignment horizontal="center" shrinkToFit="1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0" fontId="65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NumberFormat="1" applyFont="1" applyBorder="1" applyAlignment="1">
      <alignment horizontal="center"/>
    </xf>
    <xf numFmtId="0" fontId="65" fillId="0" borderId="11" xfId="0" applyNumberFormat="1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43" fontId="2" fillId="0" borderId="10" xfId="38" applyNumberFormat="1" applyFont="1" applyBorder="1" applyAlignment="1">
      <alignment horizontal="right" shrinkToFit="1"/>
    </xf>
    <xf numFmtId="43" fontId="2" fillId="0" borderId="10" xfId="38" applyNumberFormat="1" applyFont="1" applyBorder="1" applyAlignment="1">
      <alignment horizontal="right"/>
    </xf>
    <xf numFmtId="43" fontId="2" fillId="0" borderId="10" xfId="38" applyNumberFormat="1" applyFont="1" applyBorder="1" applyAlignment="1">
      <alignment horizontal="right" vertical="center"/>
    </xf>
    <xf numFmtId="43" fontId="2" fillId="0" borderId="10" xfId="38" applyNumberFormat="1" applyFont="1" applyFill="1" applyBorder="1" applyAlignment="1">
      <alignment horizontal="right" shrinkToFit="1"/>
    </xf>
    <xf numFmtId="43" fontId="2" fillId="0" borderId="10" xfId="38" applyNumberFormat="1" applyFont="1" applyFill="1" applyBorder="1" applyAlignment="1">
      <alignment horizontal="right"/>
    </xf>
    <xf numFmtId="43" fontId="68" fillId="0" borderId="10" xfId="38" applyNumberFormat="1" applyFont="1" applyBorder="1" applyAlignment="1">
      <alignment horizontal="center"/>
    </xf>
    <xf numFmtId="43" fontId="65" fillId="0" borderId="10" xfId="0" applyNumberFormat="1" applyFont="1" applyBorder="1" applyAlignment="1">
      <alignment/>
    </xf>
    <xf numFmtId="0" fontId="69" fillId="0" borderId="10" xfId="0" applyFont="1" applyFill="1" applyBorder="1" applyAlignment="1">
      <alignment horizontal="center"/>
    </xf>
    <xf numFmtId="0" fontId="69" fillId="2" borderId="10" xfId="0" applyFont="1" applyFill="1" applyBorder="1" applyAlignment="1">
      <alignment horizontal="center" vertical="center"/>
    </xf>
    <xf numFmtId="0" fontId="70" fillId="2" borderId="10" xfId="0" applyFont="1" applyFill="1" applyBorder="1" applyAlignment="1">
      <alignment horizontal="center" vertical="center"/>
    </xf>
    <xf numFmtId="0" fontId="69" fillId="5" borderId="10" xfId="0" applyFont="1" applyFill="1" applyBorder="1" applyAlignment="1">
      <alignment horizontal="center" vertical="center" wrapText="1"/>
    </xf>
    <xf numFmtId="0" fontId="69" fillId="5" borderId="10" xfId="0" applyNumberFormat="1" applyFont="1" applyFill="1" applyBorder="1" applyAlignment="1">
      <alignment horizontal="center" vertical="center" wrapText="1"/>
    </xf>
    <xf numFmtId="0" fontId="69" fillId="2" borderId="10" xfId="0" applyNumberFormat="1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 wrapText="1"/>
    </xf>
    <xf numFmtId="43" fontId="71" fillId="2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1" fillId="5" borderId="10" xfId="0" applyFont="1" applyFill="1" applyBorder="1" applyAlignment="1">
      <alignment horizontal="center"/>
    </xf>
    <xf numFmtId="0" fontId="3" fillId="5" borderId="10" xfId="38" applyNumberFormat="1" applyFont="1" applyFill="1" applyBorder="1" applyAlignment="1">
      <alignment horizontal="center"/>
    </xf>
    <xf numFmtId="0" fontId="71" fillId="5" borderId="10" xfId="38" applyNumberFormat="1" applyFont="1" applyFill="1" applyBorder="1" applyAlignment="1">
      <alignment horizontal="center"/>
    </xf>
    <xf numFmtId="0" fontId="7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0" xfId="38" applyNumberFormat="1" applyFont="1" applyBorder="1" applyAlignment="1">
      <alignment horizontal="right"/>
    </xf>
    <xf numFmtId="43" fontId="3" fillId="5" borderId="10" xfId="38" applyNumberFormat="1" applyFont="1" applyFill="1" applyBorder="1" applyAlignment="1">
      <alignment horizontal="right"/>
    </xf>
    <xf numFmtId="43" fontId="71" fillId="0" borderId="10" xfId="0" applyNumberFormat="1" applyFont="1" applyBorder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3" fontId="3" fillId="0" borderId="10" xfId="38" applyNumberFormat="1" applyFont="1" applyFill="1" applyBorder="1" applyAlignment="1">
      <alignment horizontal="right"/>
    </xf>
    <xf numFmtId="0" fontId="73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/>
    </xf>
    <xf numFmtId="0" fontId="74" fillId="5" borderId="10" xfId="0" applyFont="1" applyFill="1" applyBorder="1" applyAlignment="1">
      <alignment horizontal="center"/>
    </xf>
    <xf numFmtId="0" fontId="74" fillId="5" borderId="10" xfId="38" applyNumberFormat="1" applyFont="1" applyFill="1" applyBorder="1" applyAlignment="1">
      <alignment horizontal="center"/>
    </xf>
    <xf numFmtId="0" fontId="72" fillId="5" borderId="10" xfId="0" applyFont="1" applyFill="1" applyBorder="1" applyAlignment="1">
      <alignment horizontal="center"/>
    </xf>
    <xf numFmtId="0" fontId="72" fillId="0" borderId="10" xfId="0" applyNumberFormat="1" applyFont="1" applyBorder="1" applyAlignment="1">
      <alignment horizontal="center"/>
    </xf>
    <xf numFmtId="43" fontId="72" fillId="0" borderId="10" xfId="38" applyNumberFormat="1" applyFont="1" applyBorder="1" applyAlignment="1">
      <alignment horizontal="right"/>
    </xf>
    <xf numFmtId="43" fontId="72" fillId="5" borderId="10" xfId="38" applyNumberFormat="1" applyFont="1" applyFill="1" applyBorder="1" applyAlignment="1">
      <alignment horizontal="right"/>
    </xf>
    <xf numFmtId="0" fontId="72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71" fillId="0" borderId="0" xfId="0" applyFont="1" applyAlignment="1">
      <alignment horizontal="center"/>
    </xf>
    <xf numFmtId="43" fontId="71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43" fontId="69" fillId="0" borderId="10" xfId="0" applyNumberFormat="1" applyFont="1" applyFill="1" applyBorder="1" applyAlignment="1">
      <alignment/>
    </xf>
    <xf numFmtId="43" fontId="67" fillId="0" borderId="10" xfId="0" applyNumberFormat="1" applyFont="1" applyBorder="1" applyAlignment="1">
      <alignment/>
    </xf>
    <xf numFmtId="43" fontId="69" fillId="0" borderId="13" xfId="0" applyNumberFormat="1" applyFont="1" applyBorder="1" applyAlignment="1">
      <alignment horizontal="center" vertical="center" wrapText="1"/>
    </xf>
    <xf numFmtId="43" fontId="67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shrinkToFit="1"/>
    </xf>
    <xf numFmtId="0" fontId="67" fillId="0" borderId="0" xfId="0" applyFont="1" applyBorder="1" applyAlignment="1">
      <alignment horizontal="center"/>
    </xf>
    <xf numFmtId="43" fontId="67" fillId="0" borderId="0" xfId="0" applyNumberFormat="1" applyFont="1" applyBorder="1" applyAlignment="1">
      <alignment/>
    </xf>
    <xf numFmtId="43" fontId="67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/>
    </xf>
    <xf numFmtId="43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9" fillId="0" borderId="13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 vertical="center"/>
    </xf>
    <xf numFmtId="43" fontId="71" fillId="0" borderId="13" xfId="0" applyNumberFormat="1" applyFont="1" applyBorder="1" applyAlignment="1">
      <alignment horizontal="center" vertical="center" wrapText="1"/>
    </xf>
    <xf numFmtId="43" fontId="65" fillId="0" borderId="10" xfId="0" applyNumberFormat="1" applyFont="1" applyBorder="1" applyAlignment="1">
      <alignment vertical="center"/>
    </xf>
    <xf numFmtId="43" fontId="69" fillId="0" borderId="1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43" fontId="69" fillId="0" borderId="10" xfId="0" applyNumberFormat="1" applyFont="1" applyBorder="1" applyAlignment="1">
      <alignment horizontal="center" vertical="center" wrapText="1"/>
    </xf>
    <xf numFmtId="0" fontId="65" fillId="0" borderId="11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right"/>
    </xf>
    <xf numFmtId="43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left"/>
    </xf>
    <xf numFmtId="0" fontId="67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0" xfId="0" applyNumberFormat="1" applyFont="1" applyBorder="1" applyAlignment="1">
      <alignment horizontal="left"/>
    </xf>
    <xf numFmtId="0" fontId="77" fillId="33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 horizontal="center"/>
    </xf>
    <xf numFmtId="4" fontId="65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2" fontId="65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43" fontId="69" fillId="0" borderId="13" xfId="0" applyNumberFormat="1" applyFont="1" applyFill="1" applyBorder="1" applyAlignment="1">
      <alignment/>
    </xf>
    <xf numFmtId="43" fontId="69" fillId="0" borderId="11" xfId="0" applyNumberFormat="1" applyFont="1" applyFill="1" applyBorder="1" applyAlignment="1">
      <alignment/>
    </xf>
    <xf numFmtId="43" fontId="6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9" fillId="0" borderId="0" xfId="0" applyFont="1" applyBorder="1" applyAlignment="1">
      <alignment/>
    </xf>
    <xf numFmtId="0" fontId="71" fillId="0" borderId="0" xfId="0" applyFont="1" applyBorder="1" applyAlignment="1">
      <alignment/>
    </xf>
    <xf numFmtId="4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71" fillId="0" borderId="0" xfId="0" applyFont="1" applyAlignment="1">
      <alignment wrapText="1"/>
    </xf>
    <xf numFmtId="0" fontId="69" fillId="0" borderId="0" xfId="0" applyFont="1" applyBorder="1" applyAlignment="1">
      <alignment wrapText="1"/>
    </xf>
    <xf numFmtId="43" fontId="7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 wrapText="1"/>
    </xf>
    <xf numFmtId="4" fontId="71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/>
    </xf>
    <xf numFmtId="0" fontId="69" fillId="0" borderId="0" xfId="0" applyFont="1" applyAlignment="1">
      <alignment horizontal="left"/>
    </xf>
    <xf numFmtId="43" fontId="69" fillId="0" borderId="10" xfId="0" applyNumberFormat="1" applyFont="1" applyFill="1" applyBorder="1" applyAlignment="1">
      <alignment shrinkToFit="1"/>
    </xf>
    <xf numFmtId="43" fontId="69" fillId="0" borderId="13" xfId="0" applyNumberFormat="1" applyFont="1" applyBorder="1" applyAlignment="1">
      <alignment horizontal="center" vertical="center" shrinkToFit="1"/>
    </xf>
    <xf numFmtId="43" fontId="67" fillId="0" borderId="10" xfId="0" applyNumberFormat="1" applyFont="1" applyBorder="1" applyAlignment="1">
      <alignment shrinkToFit="1"/>
    </xf>
    <xf numFmtId="43" fontId="67" fillId="0" borderId="10" xfId="0" applyNumberFormat="1" applyFont="1" applyBorder="1" applyAlignment="1">
      <alignment horizontal="center" shrinkToFit="1"/>
    </xf>
    <xf numFmtId="0" fontId="68" fillId="0" borderId="10" xfId="0" applyFont="1" applyFill="1" applyBorder="1" applyAlignment="1">
      <alignment horizontal="center" shrinkToFit="1"/>
    </xf>
    <xf numFmtId="0" fontId="72" fillId="0" borderId="10" xfId="0" applyFont="1" applyBorder="1" applyAlignment="1">
      <alignment horizontal="center" shrinkToFit="1"/>
    </xf>
    <xf numFmtId="0" fontId="71" fillId="0" borderId="0" xfId="0" applyFont="1" applyAlignment="1">
      <alignment horizontal="left"/>
    </xf>
    <xf numFmtId="43" fontId="69" fillId="2" borderId="10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/>
    </xf>
    <xf numFmtId="0" fontId="69" fillId="0" borderId="0" xfId="0" applyFont="1" applyAlignment="1">
      <alignment/>
    </xf>
    <xf numFmtId="0" fontId="71" fillId="0" borderId="13" xfId="0" applyFont="1" applyBorder="1" applyAlignment="1">
      <alignment horizontal="center" vertical="center" wrapText="1"/>
    </xf>
    <xf numFmtId="43" fontId="69" fillId="0" borderId="0" xfId="0" applyNumberFormat="1" applyFont="1" applyFill="1" applyBorder="1" applyAlignment="1">
      <alignment/>
    </xf>
    <xf numFmtId="0" fontId="67" fillId="0" borderId="15" xfId="0" applyFont="1" applyBorder="1" applyAlignment="1">
      <alignment horizontal="center"/>
    </xf>
    <xf numFmtId="0" fontId="65" fillId="0" borderId="15" xfId="0" applyFont="1" applyBorder="1" applyAlignment="1">
      <alignment/>
    </xf>
    <xf numFmtId="43" fontId="69" fillId="0" borderId="15" xfId="0" applyNumberFormat="1" applyFont="1" applyFill="1" applyBorder="1" applyAlignment="1">
      <alignment/>
    </xf>
    <xf numFmtId="43" fontId="69" fillId="0" borderId="15" xfId="0" applyNumberFormat="1" applyFont="1" applyBorder="1" applyAlignment="1">
      <alignment horizontal="center" vertical="center" wrapText="1"/>
    </xf>
    <xf numFmtId="43" fontId="69" fillId="0" borderId="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shrinkToFit="1"/>
    </xf>
    <xf numFmtId="43" fontId="69" fillId="0" borderId="15" xfId="0" applyNumberFormat="1" applyFont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shrinkToFit="1"/>
    </xf>
    <xf numFmtId="0" fontId="65" fillId="0" borderId="10" xfId="0" applyFont="1" applyBorder="1" applyAlignment="1">
      <alignment horizontal="center" shrinkToFit="1"/>
    </xf>
    <xf numFmtId="0" fontId="71" fillId="0" borderId="10" xfId="0" applyFont="1" applyFill="1" applyBorder="1" applyAlignment="1">
      <alignment horizontal="center" vertical="center" shrinkToFit="1"/>
    </xf>
    <xf numFmtId="43" fontId="69" fillId="0" borderId="13" xfId="0" applyNumberFormat="1" applyFont="1" applyFill="1" applyBorder="1" applyAlignment="1">
      <alignment horizontal="center" vertical="center" shrinkToFit="1"/>
    </xf>
    <xf numFmtId="43" fontId="69" fillId="0" borderId="10" xfId="0" applyNumberFormat="1" applyFont="1" applyBorder="1" applyAlignment="1">
      <alignment horizontal="center" vertical="center" shrinkToFit="1"/>
    </xf>
    <xf numFmtId="43" fontId="67" fillId="0" borderId="0" xfId="0" applyNumberFormat="1" applyFont="1" applyBorder="1" applyAlignment="1">
      <alignment horizontal="center" shrinkToFit="1"/>
    </xf>
    <xf numFmtId="0" fontId="65" fillId="0" borderId="0" xfId="0" applyFont="1" applyBorder="1" applyAlignment="1">
      <alignment horizontal="center" shrinkToFit="1"/>
    </xf>
    <xf numFmtId="0" fontId="69" fillId="0" borderId="13" xfId="0" applyFont="1" applyFill="1" applyBorder="1" applyAlignment="1">
      <alignment horizontal="left"/>
    </xf>
    <xf numFmtId="0" fontId="69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7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69" fillId="9" borderId="12" xfId="0" applyFont="1" applyFill="1" applyBorder="1" applyAlignment="1">
      <alignment horizontal="left" vertical="center"/>
    </xf>
    <xf numFmtId="0" fontId="69" fillId="9" borderId="11" xfId="0" applyFont="1" applyFill="1" applyBorder="1" applyAlignment="1">
      <alignment horizontal="left" vertical="center"/>
    </xf>
    <xf numFmtId="0" fontId="69" fillId="9" borderId="13" xfId="0" applyFont="1" applyFill="1" applyBorder="1" applyAlignment="1">
      <alignment horizontal="left" vertical="center"/>
    </xf>
    <xf numFmtId="0" fontId="69" fillId="16" borderId="12" xfId="0" applyFont="1" applyFill="1" applyBorder="1" applyAlignment="1">
      <alignment horizontal="left"/>
    </xf>
    <xf numFmtId="0" fontId="69" fillId="16" borderId="11" xfId="0" applyFont="1" applyFill="1" applyBorder="1" applyAlignment="1">
      <alignment horizontal="left"/>
    </xf>
    <xf numFmtId="0" fontId="69" fillId="16" borderId="13" xfId="0" applyFont="1" applyFill="1" applyBorder="1" applyAlignment="1">
      <alignment horizontal="left"/>
    </xf>
    <xf numFmtId="0" fontId="67" fillId="0" borderId="12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9" fillId="16" borderId="12" xfId="0" applyFont="1" applyFill="1" applyBorder="1" applyAlignment="1">
      <alignment horizontal="left" vertical="center"/>
    </xf>
    <xf numFmtId="0" fontId="69" fillId="16" borderId="11" xfId="0" applyFont="1" applyFill="1" applyBorder="1" applyAlignment="1">
      <alignment horizontal="left" vertical="center"/>
    </xf>
    <xf numFmtId="0" fontId="69" fillId="16" borderId="13" xfId="0" applyFont="1" applyFill="1" applyBorder="1" applyAlignment="1">
      <alignment horizontal="left" vertical="center"/>
    </xf>
    <xf numFmtId="0" fontId="67" fillId="0" borderId="10" xfId="0" applyFont="1" applyBorder="1" applyAlignment="1">
      <alignment horizontal="center"/>
    </xf>
    <xf numFmtId="0" fontId="80" fillId="33" borderId="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/>
    </xf>
    <xf numFmtId="0" fontId="69" fillId="9" borderId="19" xfId="0" applyFont="1" applyFill="1" applyBorder="1" applyAlignment="1">
      <alignment horizontal="left" vertical="center"/>
    </xf>
    <xf numFmtId="0" fontId="69" fillId="9" borderId="18" xfId="0" applyFont="1" applyFill="1" applyBorder="1" applyAlignment="1">
      <alignment horizontal="left" vertical="center"/>
    </xf>
    <xf numFmtId="0" fontId="69" fillId="9" borderId="20" xfId="0" applyFont="1" applyFill="1" applyBorder="1" applyAlignment="1">
      <alignment horizontal="left" vertical="center"/>
    </xf>
    <xf numFmtId="0" fontId="69" fillId="9" borderId="12" xfId="0" applyFont="1" applyFill="1" applyBorder="1" applyAlignment="1">
      <alignment horizontal="left"/>
    </xf>
    <xf numFmtId="0" fontId="69" fillId="9" borderId="11" xfId="0" applyFont="1" applyFill="1" applyBorder="1" applyAlignment="1">
      <alignment horizontal="left"/>
    </xf>
    <xf numFmtId="0" fontId="69" fillId="9" borderId="13" xfId="0" applyFont="1" applyFill="1" applyBorder="1" applyAlignment="1">
      <alignment horizontal="left"/>
    </xf>
    <xf numFmtId="0" fontId="67" fillId="9" borderId="12" xfId="0" applyFont="1" applyFill="1" applyBorder="1" applyAlignment="1">
      <alignment horizontal="left"/>
    </xf>
    <xf numFmtId="0" fontId="67" fillId="9" borderId="11" xfId="0" applyFont="1" applyFill="1" applyBorder="1" applyAlignment="1">
      <alignment horizontal="left"/>
    </xf>
    <xf numFmtId="0" fontId="67" fillId="9" borderId="13" xfId="0" applyFont="1" applyFill="1" applyBorder="1" applyAlignment="1">
      <alignment horizontal="left"/>
    </xf>
    <xf numFmtId="0" fontId="69" fillId="16" borderId="10" xfId="0" applyFont="1" applyFill="1" applyBorder="1" applyAlignment="1">
      <alignment horizontal="center"/>
    </xf>
    <xf numFmtId="0" fontId="69" fillId="16" borderId="12" xfId="0" applyFont="1" applyFill="1" applyBorder="1" applyAlignment="1">
      <alignment horizontal="center" vertical="center"/>
    </xf>
    <xf numFmtId="0" fontId="69" fillId="16" borderId="11" xfId="0" applyFont="1" applyFill="1" applyBorder="1" applyAlignment="1">
      <alignment horizontal="center" vertical="center"/>
    </xf>
    <xf numFmtId="0" fontId="69" fillId="16" borderId="13" xfId="0" applyFont="1" applyFill="1" applyBorder="1" applyAlignment="1">
      <alignment horizontal="center" vertical="center"/>
    </xf>
    <xf numFmtId="0" fontId="71" fillId="9" borderId="12" xfId="0" applyFont="1" applyFill="1" applyBorder="1" applyAlignment="1">
      <alignment horizontal="left" vertical="center"/>
    </xf>
    <xf numFmtId="0" fontId="71" fillId="9" borderId="11" xfId="0" applyFont="1" applyFill="1" applyBorder="1" applyAlignment="1">
      <alignment horizontal="left" vertical="center"/>
    </xf>
    <xf numFmtId="0" fontId="71" fillId="9" borderId="13" xfId="0" applyFont="1" applyFill="1" applyBorder="1" applyAlignment="1">
      <alignment horizontal="left" vertical="center"/>
    </xf>
    <xf numFmtId="0" fontId="77" fillId="33" borderId="0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/>
    </xf>
    <xf numFmtId="0" fontId="68" fillId="0" borderId="10" xfId="0" applyFont="1" applyBorder="1" applyAlignment="1">
      <alignment horizontal="center" shrinkToFit="1"/>
    </xf>
    <xf numFmtId="0" fontId="65" fillId="0" borderId="0" xfId="0" applyFont="1" applyFill="1" applyBorder="1" applyAlignment="1">
      <alignment/>
    </xf>
    <xf numFmtId="43" fontId="69" fillId="0" borderId="0" xfId="0" applyNumberFormat="1" applyFont="1" applyFill="1" applyBorder="1" applyAlignment="1">
      <alignment horizontal="center" vertical="center" shrinkToFit="1"/>
    </xf>
    <xf numFmtId="0" fontId="67" fillId="0" borderId="0" xfId="0" applyNumberFormat="1" applyFont="1" applyBorder="1" applyAlignment="1">
      <alignment horizontal="left"/>
    </xf>
    <xf numFmtId="0" fontId="67" fillId="0" borderId="0" xfId="0" applyNumberFormat="1" applyFont="1" applyBorder="1" applyAlignment="1" quotePrefix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การจัดซื้อจัดจ้างสินค้าและบริการในสำนักงาน (</a:t>
            </a:r>
            <a:r>
              <a:rPr lang="en-US" cap="none" sz="14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Green </a:t>
            </a:r>
            <a:r>
              <a:rPr lang="en-US" cap="none" sz="1600" b="0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Office</a:t>
            </a:r>
            <a:r>
              <a:rPr lang="en-US" cap="none" sz="1400" b="0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1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073"/>
          <c:w val="0.930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'[3]Sheet1'!$A$3</c:f>
              <c:strCache>
                <c:ptCount val="1"/>
                <c:pt idx="0">
                  <c:v>มูลค่าการจัดซื้อจัดจ้างทั้งหมด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8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'[3]Sheet1'!$B$2:$D$2</c:f>
              <c:strCache>
                <c:ptCount val="3"/>
                <c:pt idx="0">
                  <c:v>สินค้า</c:v>
                </c:pt>
                <c:pt idx="1">
                  <c:v>บริการ</c:v>
                </c:pt>
                <c:pt idx="2">
                  <c:v>ร้อยละ</c:v>
                </c:pt>
              </c:strCache>
            </c:strRef>
          </c:cat>
          <c:val>
            <c:numRef>
              <c:f>'[3]Sheet1'!$B$3:$D$3</c:f>
              <c:numCache>
                <c:ptCount val="3"/>
                <c:pt idx="0">
                  <c:v>1982824.77</c:v>
                </c:pt>
                <c:pt idx="1">
                  <c:v>5406129.49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'[3]Sheet1'!$A$4</c:f>
              <c:strCache>
                <c:ptCount val="1"/>
                <c:pt idx="0">
                  <c:v>มูลค่าการจัดซื้อจัดจ้างที่เป็นมิตรต่อสิ่งแวดล้อม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33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'[3]Sheet1'!$B$2:$D$2</c:f>
              <c:strCache>
                <c:ptCount val="3"/>
                <c:pt idx="0">
                  <c:v>สินค้า</c:v>
                </c:pt>
                <c:pt idx="1">
                  <c:v>บริการ</c:v>
                </c:pt>
                <c:pt idx="2">
                  <c:v>ร้อยละ</c:v>
                </c:pt>
              </c:strCache>
            </c:strRef>
          </c:cat>
          <c:val>
            <c:numRef>
              <c:f>'[3]Sheet1'!$B$4:$D$4</c:f>
              <c:numCache>
                <c:ptCount val="3"/>
                <c:pt idx="0">
                  <c:v>1917605.02</c:v>
                </c:pt>
                <c:pt idx="1">
                  <c:v>4822194.49</c:v>
                </c:pt>
                <c:pt idx="2">
                  <c:v>91.21</c:v>
                </c:pt>
              </c:numCache>
            </c:numRef>
          </c:val>
        </c:ser>
        <c:ser>
          <c:idx val="2"/>
          <c:order val="2"/>
          <c:tx>
            <c:strRef>
              <c:f>'[3]Sheet1'!$A$5</c:f>
              <c:strCache>
                <c:ptCount val="1"/>
                <c:pt idx="0">
                  <c:v>มูลค่าการจัดซื้อจัดจ้างทั่วไป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'[3]Sheet1'!$B$2:$D$2</c:f>
              <c:strCache>
                <c:ptCount val="3"/>
                <c:pt idx="0">
                  <c:v>สินค้า</c:v>
                </c:pt>
                <c:pt idx="1">
                  <c:v>บริการ</c:v>
                </c:pt>
                <c:pt idx="2">
                  <c:v>ร้อยละ</c:v>
                </c:pt>
              </c:strCache>
            </c:strRef>
          </c:cat>
          <c:val>
            <c:numRef>
              <c:f>'[3]Sheet1'!$B$5:$D$5</c:f>
              <c:numCache>
                <c:ptCount val="3"/>
                <c:pt idx="0">
                  <c:v>65219.75</c:v>
                </c:pt>
                <c:pt idx="1">
                  <c:v>583935</c:v>
                </c:pt>
                <c:pt idx="2">
                  <c:v>8.79</c:v>
                </c:pt>
              </c:numCache>
            </c:numRef>
          </c:val>
        </c:ser>
        <c:gapWidth val="219"/>
        <c:axId val="54852652"/>
        <c:axId val="23911821"/>
      </c:bar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666699"/>
                </a:solidFill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666699"/>
                </a:solidFill>
              </a:defRPr>
            </a:pPr>
          </a:p>
        </c:txPr>
        <c:crossAx val="548526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333333"/>
            </a:solidFill>
          </a:ln>
        </c:sp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9475"/>
          <c:w val="0.910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6666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6666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0000"/>
                </a:solidFill>
              </a:rPr>
              <a:t>ร้อยละการจัดซื้อจัดจ้างสินค้าและบริการในสำนักงาน
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 (</a:t>
            </a:r>
            <a:r>
              <a:rPr lang="en-US" cap="none" sz="16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Green Office</a:t>
            </a:r>
            <a:r>
              <a:rPr lang="en-US" cap="none" sz="1600" b="0" i="0" u="none" baseline="0">
                <a:solidFill>
                  <a:srgbClr val="FF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75"/>
          <c:y val="0.19175"/>
          <c:w val="0.9705"/>
          <c:h val="0.7015"/>
        </c:manualLayout>
      </c:layout>
      <c:pie3DChart>
        <c:varyColors val="1"/>
        <c:ser>
          <c:idx val="0"/>
          <c:order val="0"/>
          <c:tx>
            <c:strRef>
              <c:f>'[3]Sheet1'!$A$30</c:f>
              <c:strCache>
                <c:ptCount val="1"/>
                <c:pt idx="0">
                  <c:v>สินค้า</c:v>
                </c:pt>
              </c:strCache>
            </c:strRef>
          </c:tx>
          <c:spPr>
            <a:solidFill>
              <a:srgbClr val="F79646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00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'[3]Sheet1'!$B$29:$D$29</c:f>
              <c:strCache>
                <c:ptCount val="3"/>
                <c:pt idx="0">
                  <c:v>มูลค่าการจัดซื้อจัดจ้างทั้งหมด</c:v>
                </c:pt>
                <c:pt idx="1">
                  <c:v>มูลค่าการจัดซื้อจัดจ้างที่เป็นมิตรต่อสิ่งแวดล้อม</c:v>
                </c:pt>
                <c:pt idx="2">
                  <c:v>มูลค่าการจัดซื้อจัดจ้างทั่วไป</c:v>
                </c:pt>
              </c:strCache>
            </c:strRef>
          </c:cat>
          <c:val>
            <c:numRef>
              <c:f>'[3]Sheet1'!$B$30:$D$30</c:f>
              <c:numCache>
                <c:ptCount val="3"/>
                <c:pt idx="0">
                  <c:v>100</c:v>
                </c:pt>
                <c:pt idx="1">
                  <c:v>96.71</c:v>
                </c:pt>
                <c:pt idx="2">
                  <c:v>3.29</c:v>
                </c:pt>
              </c:numCache>
            </c:numRef>
          </c:val>
        </c:ser>
        <c:ser>
          <c:idx val="1"/>
          <c:order val="1"/>
          <c:tx>
            <c:strRef>
              <c:f>'[3]Sheet1'!$A$31</c:f>
              <c:strCache>
                <c:ptCount val="1"/>
                <c:pt idx="0">
                  <c:v>บริการ</c:v>
                </c:pt>
              </c:strCache>
            </c:strRef>
          </c:tx>
          <c:spPr>
            <a:solidFill>
              <a:srgbClr val="4BACC6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'[3]Sheet1'!$B$29:$D$29</c:f>
              <c:strCache>
                <c:ptCount val="3"/>
                <c:pt idx="0">
                  <c:v>มูลค่าการจัดซื้อจัดจ้างทั้งหมด</c:v>
                </c:pt>
                <c:pt idx="1">
                  <c:v>มูลค่าการจัดซื้อจัดจ้างที่เป็นมิตรต่อสิ่งแวดล้อม</c:v>
                </c:pt>
                <c:pt idx="2">
                  <c:v>มูลค่าการจัดซื้อจัดจ้างทั่วไป</c:v>
                </c:pt>
              </c:strCache>
            </c:strRef>
          </c:cat>
          <c:val>
            <c:numRef>
              <c:f>'[3]Sheet1'!$B$31:$D$31</c:f>
              <c:numCache>
                <c:ptCount val="3"/>
                <c:pt idx="0">
                  <c:v>100</c:v>
                </c:pt>
                <c:pt idx="1">
                  <c:v>89.2</c:v>
                </c:pt>
                <c:pt idx="2">
                  <c:v>10.8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25"/>
          <c:y val="0.9305"/>
          <c:w val="0.910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57150</xdr:rowOff>
    </xdr:from>
    <xdr:to>
      <xdr:col>5</xdr:col>
      <xdr:colOff>971550</xdr:colOff>
      <xdr:row>35</xdr:row>
      <xdr:rowOff>228600</xdr:rowOff>
    </xdr:to>
    <xdr:graphicFrame>
      <xdr:nvGraphicFramePr>
        <xdr:cNvPr id="1" name="แผนภูมิ 4"/>
        <xdr:cNvGraphicFramePr/>
      </xdr:nvGraphicFramePr>
      <xdr:xfrm>
        <a:off x="95250" y="9315450"/>
        <a:ext cx="58293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38100</xdr:rowOff>
    </xdr:from>
    <xdr:to>
      <xdr:col>5</xdr:col>
      <xdr:colOff>895350</xdr:colOff>
      <xdr:row>44</xdr:row>
      <xdr:rowOff>314325</xdr:rowOff>
    </xdr:to>
    <xdr:graphicFrame>
      <xdr:nvGraphicFramePr>
        <xdr:cNvPr id="2" name="แผนภูมิ 5"/>
        <xdr:cNvGraphicFramePr/>
      </xdr:nvGraphicFramePr>
      <xdr:xfrm>
        <a:off x="9525" y="14554200"/>
        <a:ext cx="58388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7;&#3640;&#3604;&#3591;&#3634;&#3609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49;&#3612;&#3609;&#3616;&#3641;&#3617;&#363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งบทั้งหมด</v>
          </cell>
          <cell r="C1" t="str">
            <v>เป็นมิตร</v>
          </cell>
        </row>
        <row r="2">
          <cell r="A2" t="str">
            <v>สินค้า</v>
          </cell>
          <cell r="B2">
            <v>1982824.77</v>
          </cell>
          <cell r="C2">
            <v>1917605.02</v>
          </cell>
        </row>
        <row r="3">
          <cell r="A3" t="str">
            <v>บริการ</v>
          </cell>
          <cell r="B3">
            <v>5276438</v>
          </cell>
          <cell r="C3">
            <v>4692503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สินค้า</v>
          </cell>
          <cell r="C2" t="str">
            <v>บริการ</v>
          </cell>
          <cell r="D2" t="str">
            <v>ร้อยละ</v>
          </cell>
        </row>
        <row r="3">
          <cell r="A3" t="str">
            <v>มูลค่าการจัดซื้อจัดจ้างทั้งหมด</v>
          </cell>
          <cell r="B3">
            <v>1982824.77</v>
          </cell>
          <cell r="C3">
            <v>5406129.49</v>
          </cell>
          <cell r="D3">
            <v>100</v>
          </cell>
        </row>
        <row r="4">
          <cell r="A4" t="str">
            <v>มูลค่าการจัดซื้อจัดจ้างที่เป็นมิตรต่อสิ่งแวดล้อม</v>
          </cell>
          <cell r="B4">
            <v>1917605.02</v>
          </cell>
          <cell r="C4">
            <v>4822194.49</v>
          </cell>
          <cell r="D4">
            <v>91.21</v>
          </cell>
        </row>
        <row r="5">
          <cell r="A5" t="str">
            <v>มูลค่าการจัดซื้อจัดจ้างทั่วไป</v>
          </cell>
          <cell r="B5">
            <v>65219.75</v>
          </cell>
          <cell r="C5">
            <v>583935</v>
          </cell>
          <cell r="D5">
            <v>8.79</v>
          </cell>
        </row>
        <row r="29">
          <cell r="B29" t="str">
            <v>มูลค่าการจัดซื้อจัดจ้างทั้งหมด</v>
          </cell>
          <cell r="C29" t="str">
            <v>มูลค่าการจัดซื้อจัดจ้างที่เป็นมิตรต่อสิ่งแวดล้อม</v>
          </cell>
          <cell r="D29" t="str">
            <v>มูลค่าการจัดซื้อจัดจ้างทั่วไป</v>
          </cell>
        </row>
        <row r="30">
          <cell r="A30" t="str">
            <v>สินค้า</v>
          </cell>
          <cell r="B30">
            <v>100</v>
          </cell>
          <cell r="C30">
            <v>96.71</v>
          </cell>
          <cell r="D30">
            <v>3.29</v>
          </cell>
        </row>
        <row r="31">
          <cell r="A31" t="str">
            <v>บริการ</v>
          </cell>
          <cell r="B31">
            <v>100</v>
          </cell>
          <cell r="C31">
            <v>89.2</v>
          </cell>
          <cell r="D31">
            <v>10.8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36">
      <selection activeCell="C20" sqref="C20"/>
    </sheetView>
  </sheetViews>
  <sheetFormatPr defaultColWidth="9.140625" defaultRowHeight="34.5" customHeight="1"/>
  <cols>
    <col min="1" max="1" width="3.8515625" style="111" customWidth="1"/>
    <col min="2" max="2" width="15.7109375" style="111" customWidth="1"/>
    <col min="3" max="3" width="17.421875" style="111" customWidth="1"/>
    <col min="4" max="4" width="18.8515625" style="111" customWidth="1"/>
    <col min="5" max="5" width="18.421875" style="111" customWidth="1"/>
    <col min="6" max="6" width="16.7109375" style="111" customWidth="1"/>
    <col min="7" max="7" width="47.00390625" style="133" bestFit="1" customWidth="1"/>
    <col min="8" max="8" width="13.7109375" style="133" customWidth="1"/>
    <col min="9" max="10" width="9.00390625" style="111" customWidth="1"/>
    <col min="11" max="11" width="10.421875" style="111" customWidth="1"/>
    <col min="12" max="12" width="9.00390625" style="111" customWidth="1"/>
    <col min="13" max="13" width="23.28125" style="111" bestFit="1" customWidth="1"/>
    <col min="14" max="16384" width="9.00390625" style="111" customWidth="1"/>
  </cols>
  <sheetData>
    <row r="1" spans="1:11" ht="37.5" customHeight="1">
      <c r="A1" s="173" t="s">
        <v>407</v>
      </c>
      <c r="B1" s="173"/>
      <c r="C1" s="173"/>
      <c r="D1" s="173"/>
      <c r="E1" s="173"/>
      <c r="F1" s="173"/>
      <c r="G1" s="136"/>
      <c r="H1" s="136"/>
      <c r="I1" s="121"/>
      <c r="J1" s="121"/>
      <c r="K1" s="121"/>
    </row>
    <row r="2" spans="1:11" ht="19.5" customHeight="1">
      <c r="A2" s="145"/>
      <c r="B2" s="121"/>
      <c r="C2" s="121"/>
      <c r="D2" s="121"/>
      <c r="E2" s="121"/>
      <c r="F2" s="121"/>
      <c r="G2" s="136"/>
      <c r="H2" s="136"/>
      <c r="I2" s="121"/>
      <c r="J2" s="121"/>
      <c r="K2" s="121"/>
    </row>
    <row r="3" spans="2:6" ht="27.75" customHeight="1">
      <c r="B3" s="179" t="s">
        <v>408</v>
      </c>
      <c r="C3" s="179"/>
      <c r="D3" s="179"/>
      <c r="E3" s="179"/>
      <c r="F3" s="179"/>
    </row>
    <row r="4" spans="1:6" ht="27.75" customHeight="1">
      <c r="A4" s="179" t="s">
        <v>409</v>
      </c>
      <c r="B4" s="179"/>
      <c r="C4" s="179"/>
      <c r="D4" s="179"/>
      <c r="E4" s="179"/>
      <c r="F4" s="179"/>
    </row>
    <row r="5" spans="1:6" ht="27.75" customHeight="1">
      <c r="A5" s="180" t="s">
        <v>410</v>
      </c>
      <c r="B5" s="180"/>
      <c r="C5" s="180"/>
      <c r="D5" s="180"/>
      <c r="E5" s="180"/>
      <c r="F5" s="180"/>
    </row>
    <row r="6" spans="1:12" ht="27.75" customHeight="1">
      <c r="A6" s="180" t="s">
        <v>411</v>
      </c>
      <c r="B6" s="180"/>
      <c r="C6" s="180"/>
      <c r="D6" s="180"/>
      <c r="E6" s="180"/>
      <c r="F6" s="180"/>
      <c r="L6" s="114"/>
    </row>
    <row r="7" spans="1:12" ht="29.25" customHeight="1">
      <c r="A7" s="120" t="s">
        <v>412</v>
      </c>
      <c r="B7" s="120"/>
      <c r="L7" s="114"/>
    </row>
    <row r="8" spans="1:12" ht="15" customHeight="1">
      <c r="A8" s="120"/>
      <c r="B8" s="120"/>
      <c r="L8" s="114"/>
    </row>
    <row r="9" spans="1:13" s="137" customFormat="1" ht="74.25">
      <c r="A9" s="143"/>
      <c r="B9" s="142" t="s">
        <v>413</v>
      </c>
      <c r="C9" s="142" t="s">
        <v>414</v>
      </c>
      <c r="D9" s="142" t="s">
        <v>415</v>
      </c>
      <c r="E9" s="142" t="s">
        <v>416</v>
      </c>
      <c r="F9" s="142" t="s">
        <v>417</v>
      </c>
      <c r="G9" s="138"/>
      <c r="H9" s="138"/>
      <c r="I9" s="138"/>
      <c r="J9" s="139"/>
      <c r="M9" s="140"/>
    </row>
    <row r="10" spans="1:13" ht="29.25" customHeight="1">
      <c r="A10" s="144"/>
      <c r="B10" s="134" t="s">
        <v>419</v>
      </c>
      <c r="C10" s="174" t="s">
        <v>458</v>
      </c>
      <c r="D10" s="141" t="s">
        <v>434</v>
      </c>
      <c r="E10" s="141" t="s">
        <v>435</v>
      </c>
      <c r="F10" s="58" t="s">
        <v>418</v>
      </c>
      <c r="G10" s="132"/>
      <c r="H10" s="131"/>
      <c r="I10" s="130"/>
      <c r="J10" s="113"/>
      <c r="M10" s="112"/>
    </row>
    <row r="11" spans="1:12" ht="29.25" customHeight="1">
      <c r="A11" s="144"/>
      <c r="B11" s="134" t="s">
        <v>420</v>
      </c>
      <c r="C11" s="175"/>
      <c r="D11" s="141" t="s">
        <v>459</v>
      </c>
      <c r="E11" s="141" t="s">
        <v>460</v>
      </c>
      <c r="F11" s="58" t="s">
        <v>436</v>
      </c>
      <c r="G11" s="132"/>
      <c r="H11" s="131"/>
      <c r="I11" s="131"/>
      <c r="J11" s="113"/>
      <c r="L11" s="114"/>
    </row>
    <row r="12" spans="2:12" ht="29.25" customHeight="1">
      <c r="B12" s="176" t="s">
        <v>394</v>
      </c>
      <c r="C12" s="177"/>
      <c r="D12" s="178"/>
      <c r="E12" s="135" t="s">
        <v>461</v>
      </c>
      <c r="F12" s="135" t="s">
        <v>437</v>
      </c>
      <c r="G12" s="131"/>
      <c r="H12" s="132"/>
      <c r="I12" s="131"/>
      <c r="J12" s="113"/>
      <c r="L12" s="114"/>
    </row>
    <row r="13" spans="3:10" ht="29.25" customHeight="1">
      <c r="C13" s="131"/>
      <c r="D13" s="131"/>
      <c r="E13" s="132"/>
      <c r="F13" s="131"/>
      <c r="G13" s="131"/>
      <c r="H13" s="131"/>
      <c r="I13" s="131"/>
      <c r="J13" s="113"/>
    </row>
    <row r="14" spans="1:19" ht="29.25" customHeight="1">
      <c r="A14" s="155" t="s">
        <v>374</v>
      </c>
      <c r="F14" s="99"/>
      <c r="G14" s="100"/>
      <c r="H14" s="98"/>
      <c r="I14" s="98"/>
      <c r="J14" s="99"/>
      <c r="K14" s="4"/>
      <c r="L14" s="101"/>
      <c r="M14" s="102"/>
      <c r="N14" s="102"/>
      <c r="O14" s="102"/>
      <c r="P14" s="102"/>
      <c r="Q14" s="102"/>
      <c r="R14" s="4"/>
      <c r="S14" s="171"/>
    </row>
    <row r="15" spans="1:19" ht="24.75">
      <c r="A15" s="111" t="s">
        <v>341</v>
      </c>
      <c r="B15" s="111" t="s">
        <v>376</v>
      </c>
      <c r="C15" s="86"/>
      <c r="E15" s="152" t="s">
        <v>462</v>
      </c>
      <c r="F15" s="99"/>
      <c r="G15" s="100"/>
      <c r="H15" s="98"/>
      <c r="I15" s="98"/>
      <c r="J15" s="113" t="s">
        <v>375</v>
      </c>
      <c r="K15" s="4"/>
      <c r="L15" s="101"/>
      <c r="M15" s="102"/>
      <c r="N15" s="102"/>
      <c r="O15" s="102"/>
      <c r="P15" s="102"/>
      <c r="Q15" s="102"/>
      <c r="R15" s="4"/>
      <c r="S15" s="171"/>
    </row>
    <row r="16" spans="2:19" ht="24.75">
      <c r="B16" s="111" t="s">
        <v>432</v>
      </c>
      <c r="C16" s="86"/>
      <c r="E16" s="152" t="s">
        <v>457</v>
      </c>
      <c r="F16" s="99"/>
      <c r="G16" s="100"/>
      <c r="H16" s="98"/>
      <c r="I16" s="98"/>
      <c r="J16" s="113" t="s">
        <v>375</v>
      </c>
      <c r="K16" s="4"/>
      <c r="L16" s="101"/>
      <c r="M16" s="102"/>
      <c r="N16" s="102"/>
      <c r="O16" s="102"/>
      <c r="P16" s="102"/>
      <c r="Q16" s="102"/>
      <c r="R16" s="4"/>
      <c r="S16" s="171"/>
    </row>
    <row r="17" spans="6:19" ht="24.75">
      <c r="F17" s="99"/>
      <c r="G17" s="100"/>
      <c r="H17" s="98"/>
      <c r="I17" s="98"/>
      <c r="J17" s="99"/>
      <c r="K17" s="4"/>
      <c r="L17" s="101"/>
      <c r="M17" s="102"/>
      <c r="N17" s="102"/>
      <c r="O17" s="102"/>
      <c r="P17" s="102"/>
      <c r="Q17" s="102"/>
      <c r="R17" s="4"/>
      <c r="S17" s="171"/>
    </row>
    <row r="18" spans="2:19" ht="24.75">
      <c r="B18" s="111" t="s">
        <v>463</v>
      </c>
      <c r="F18" s="99"/>
      <c r="G18" s="100"/>
      <c r="H18" s="98"/>
      <c r="I18" s="98"/>
      <c r="J18" s="99"/>
      <c r="K18" s="4"/>
      <c r="L18" s="101"/>
      <c r="M18" s="102"/>
      <c r="N18" s="102"/>
      <c r="O18" s="102"/>
      <c r="P18" s="102"/>
      <c r="Q18" s="102"/>
      <c r="R18" s="4"/>
      <c r="S18" s="171"/>
    </row>
    <row r="19" ht="24.75">
      <c r="B19" s="111" t="s">
        <v>422</v>
      </c>
    </row>
  </sheetData>
  <sheetProtection/>
  <mergeCells count="7">
    <mergeCell ref="A1:F1"/>
    <mergeCell ref="C10:C11"/>
    <mergeCell ref="B12:D12"/>
    <mergeCell ref="B3:F3"/>
    <mergeCell ref="A4:F4"/>
    <mergeCell ref="A5:F5"/>
    <mergeCell ref="A6:F6"/>
  </mergeCells>
  <printOptions/>
  <pageMargins left="0.4" right="0.17" top="0.57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2"/>
  <sheetViews>
    <sheetView view="pageBreakPreview" zoomScaleSheetLayoutView="100" workbookViewId="0" topLeftCell="A248">
      <selection activeCell="D255" sqref="D255"/>
    </sheetView>
  </sheetViews>
  <sheetFormatPr defaultColWidth="9.140625" defaultRowHeight="15"/>
  <cols>
    <col min="1" max="1" width="5.8515625" style="2" customWidth="1"/>
    <col min="2" max="2" width="41.8515625" style="2" customWidth="1"/>
    <col min="3" max="3" width="9.421875" style="10" customWidth="1"/>
    <col min="4" max="4" width="21.00390625" style="10" customWidth="1"/>
    <col min="5" max="5" width="10.57421875" style="1" hidden="1" customWidth="1"/>
    <col min="6" max="6" width="10.57421875" style="7" hidden="1" customWidth="1"/>
    <col min="7" max="7" width="10.57421875" style="32" hidden="1" customWidth="1"/>
    <col min="8" max="8" width="10.57421875" style="1" hidden="1" customWidth="1"/>
    <col min="9" max="9" width="4.00390625" style="1" hidden="1" customWidth="1"/>
    <col min="10" max="10" width="7.421875" style="7" bestFit="1" customWidth="1"/>
    <col min="11" max="11" width="6.7109375" style="2" hidden="1" customWidth="1"/>
    <col min="12" max="12" width="11.421875" style="49" customWidth="1"/>
    <col min="13" max="13" width="13.00390625" style="34" hidden="1" customWidth="1"/>
    <col min="14" max="14" width="13.140625" style="34" hidden="1" customWidth="1"/>
    <col min="15" max="15" width="12.7109375" style="34" hidden="1" customWidth="1"/>
    <col min="16" max="17" width="13.140625" style="34" hidden="1" customWidth="1"/>
    <col min="18" max="18" width="14.00390625" style="2" customWidth="1"/>
    <col min="19" max="19" width="13.28125" style="166" customWidth="1"/>
    <col min="20" max="20" width="11.57421875" style="5" bestFit="1" customWidth="1"/>
    <col min="21" max="16384" width="9.140625" style="5" customWidth="1"/>
  </cols>
  <sheetData>
    <row r="1" spans="1:24" ht="24.75">
      <c r="A1" s="194" t="s">
        <v>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3"/>
      <c r="U1" s="3"/>
      <c r="V1" s="3"/>
      <c r="W1" s="3"/>
      <c r="X1" s="4"/>
    </row>
    <row r="2" spans="1:24" ht="24.75">
      <c r="A2" s="195" t="s">
        <v>243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6"/>
      <c r="U2" s="6"/>
      <c r="V2" s="6"/>
      <c r="W2" s="6"/>
      <c r="X2" s="6"/>
    </row>
    <row r="3" spans="1:24" ht="123.75">
      <c r="A3" s="51" t="s">
        <v>0</v>
      </c>
      <c r="B3" s="51" t="s">
        <v>9</v>
      </c>
      <c r="C3" s="52" t="s">
        <v>1</v>
      </c>
      <c r="D3" s="52" t="s">
        <v>2</v>
      </c>
      <c r="E3" s="53" t="s">
        <v>103</v>
      </c>
      <c r="F3" s="54" t="s">
        <v>104</v>
      </c>
      <c r="G3" s="54" t="s">
        <v>105</v>
      </c>
      <c r="H3" s="53" t="s">
        <v>106</v>
      </c>
      <c r="I3" s="53" t="s">
        <v>107</v>
      </c>
      <c r="J3" s="55" t="s">
        <v>8</v>
      </c>
      <c r="K3" s="56" t="s">
        <v>90</v>
      </c>
      <c r="L3" s="153" t="s">
        <v>3</v>
      </c>
      <c r="M3" s="53" t="s">
        <v>103</v>
      </c>
      <c r="N3" s="54" t="s">
        <v>104</v>
      </c>
      <c r="O3" s="54" t="s">
        <v>105</v>
      </c>
      <c r="P3" s="53" t="s">
        <v>106</v>
      </c>
      <c r="Q3" s="53" t="s">
        <v>107</v>
      </c>
      <c r="R3" s="56" t="s">
        <v>11</v>
      </c>
      <c r="S3" s="56" t="s">
        <v>10</v>
      </c>
      <c r="T3" s="4"/>
      <c r="U3" s="4"/>
      <c r="V3" s="4"/>
      <c r="W3" s="4"/>
      <c r="X3" s="4"/>
    </row>
    <row r="4" spans="1:19" ht="24.75">
      <c r="A4" s="181" t="s">
        <v>378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/>
    </row>
    <row r="5" spans="1:20" ht="24.75">
      <c r="A5" s="58">
        <v>1</v>
      </c>
      <c r="B5" s="59" t="s">
        <v>144</v>
      </c>
      <c r="C5" s="60" t="s">
        <v>5</v>
      </c>
      <c r="D5" s="60" t="s">
        <v>111</v>
      </c>
      <c r="E5" s="61">
        <v>320</v>
      </c>
      <c r="F5" s="62">
        <v>75</v>
      </c>
      <c r="G5" s="62">
        <v>130</v>
      </c>
      <c r="H5" s="63"/>
      <c r="I5" s="61">
        <v>115</v>
      </c>
      <c r="J5" s="64">
        <f aca="true" t="shared" si="0" ref="J5:J13">SUM(E5:I5)</f>
        <v>640</v>
      </c>
      <c r="K5" s="65" t="s">
        <v>102</v>
      </c>
      <c r="L5" s="66">
        <v>90</v>
      </c>
      <c r="M5" s="67">
        <f aca="true" t="shared" si="1" ref="M5:M13">SUM(E5*L5)</f>
        <v>28800</v>
      </c>
      <c r="N5" s="67">
        <f aca="true" t="shared" si="2" ref="N5:N13">SUM(F5*L5)</f>
        <v>6750</v>
      </c>
      <c r="O5" s="67">
        <f aca="true" t="shared" si="3" ref="O5:O13">SUM(G5*L5)</f>
        <v>11700</v>
      </c>
      <c r="P5" s="67">
        <f aca="true" t="shared" si="4" ref="P5:P13">SUM(H5*L5)</f>
        <v>0</v>
      </c>
      <c r="Q5" s="67">
        <f aca="true" t="shared" si="5" ref="Q5:Q13">SUM(I5*L5)</f>
        <v>10350</v>
      </c>
      <c r="R5" s="68">
        <f aca="true" t="shared" si="6" ref="R5:R13">SUM(M5:Q5)</f>
        <v>57600</v>
      </c>
      <c r="S5" s="163" t="s">
        <v>215</v>
      </c>
      <c r="T5" s="122"/>
    </row>
    <row r="6" spans="1:20" ht="24.75">
      <c r="A6" s="58">
        <v>2</v>
      </c>
      <c r="B6" s="59" t="s">
        <v>144</v>
      </c>
      <c r="C6" s="60" t="s">
        <v>4</v>
      </c>
      <c r="D6" s="60" t="s">
        <v>110</v>
      </c>
      <c r="E6" s="61">
        <v>25</v>
      </c>
      <c r="F6" s="62">
        <v>95</v>
      </c>
      <c r="G6" s="62">
        <v>130</v>
      </c>
      <c r="H6" s="63">
        <v>140</v>
      </c>
      <c r="I6" s="61">
        <v>255</v>
      </c>
      <c r="J6" s="64">
        <f t="shared" si="0"/>
        <v>645</v>
      </c>
      <c r="K6" s="65" t="s">
        <v>102</v>
      </c>
      <c r="L6" s="66">
        <v>105</v>
      </c>
      <c r="M6" s="67">
        <f t="shared" si="1"/>
        <v>2625</v>
      </c>
      <c r="N6" s="67">
        <f t="shared" si="2"/>
        <v>9975</v>
      </c>
      <c r="O6" s="67">
        <f t="shared" si="3"/>
        <v>13650</v>
      </c>
      <c r="P6" s="67">
        <f t="shared" si="4"/>
        <v>14700</v>
      </c>
      <c r="Q6" s="67">
        <f t="shared" si="5"/>
        <v>26775</v>
      </c>
      <c r="R6" s="68">
        <f t="shared" si="6"/>
        <v>67725</v>
      </c>
      <c r="S6" s="163" t="s">
        <v>215</v>
      </c>
      <c r="T6" s="122"/>
    </row>
    <row r="7" spans="1:20" ht="24.75">
      <c r="A7" s="58">
        <v>3</v>
      </c>
      <c r="B7" s="59" t="s">
        <v>145</v>
      </c>
      <c r="C7" s="60" t="s">
        <v>4</v>
      </c>
      <c r="D7" s="60" t="s">
        <v>112</v>
      </c>
      <c r="E7" s="61"/>
      <c r="F7" s="62"/>
      <c r="G7" s="62">
        <v>5</v>
      </c>
      <c r="H7" s="63"/>
      <c r="I7" s="61"/>
      <c r="J7" s="64">
        <f t="shared" si="0"/>
        <v>5</v>
      </c>
      <c r="K7" s="65" t="s">
        <v>102</v>
      </c>
      <c r="L7" s="66">
        <v>265</v>
      </c>
      <c r="M7" s="67">
        <f t="shared" si="1"/>
        <v>0</v>
      </c>
      <c r="N7" s="67">
        <f t="shared" si="2"/>
        <v>0</v>
      </c>
      <c r="O7" s="67">
        <f t="shared" si="3"/>
        <v>1325</v>
      </c>
      <c r="P7" s="67">
        <f t="shared" si="4"/>
        <v>0</v>
      </c>
      <c r="Q7" s="67">
        <f t="shared" si="5"/>
        <v>0</v>
      </c>
      <c r="R7" s="68">
        <f t="shared" si="6"/>
        <v>1325</v>
      </c>
      <c r="S7" s="163" t="s">
        <v>215</v>
      </c>
      <c r="T7" s="122"/>
    </row>
    <row r="8" spans="1:20" ht="24.75">
      <c r="A8" s="58">
        <v>4</v>
      </c>
      <c r="B8" s="59" t="s">
        <v>146</v>
      </c>
      <c r="C8" s="60" t="s">
        <v>4</v>
      </c>
      <c r="D8" s="60" t="s">
        <v>113</v>
      </c>
      <c r="E8" s="61"/>
      <c r="F8" s="62"/>
      <c r="G8" s="62"/>
      <c r="H8" s="63"/>
      <c r="I8" s="61">
        <v>10</v>
      </c>
      <c r="J8" s="64">
        <f t="shared" si="0"/>
        <v>10</v>
      </c>
      <c r="K8" s="65" t="s">
        <v>102</v>
      </c>
      <c r="L8" s="66">
        <v>130</v>
      </c>
      <c r="M8" s="67">
        <f t="shared" si="1"/>
        <v>0</v>
      </c>
      <c r="N8" s="67">
        <f t="shared" si="2"/>
        <v>0</v>
      </c>
      <c r="O8" s="67">
        <f t="shared" si="3"/>
        <v>0</v>
      </c>
      <c r="P8" s="67">
        <f t="shared" si="4"/>
        <v>0</v>
      </c>
      <c r="Q8" s="67">
        <f t="shared" si="5"/>
        <v>1300</v>
      </c>
      <c r="R8" s="68">
        <f t="shared" si="6"/>
        <v>1300</v>
      </c>
      <c r="S8" s="163" t="s">
        <v>215</v>
      </c>
      <c r="T8" s="122"/>
    </row>
    <row r="9" spans="1:20" ht="24.75">
      <c r="A9" s="58">
        <v>5</v>
      </c>
      <c r="B9" s="59" t="s">
        <v>147</v>
      </c>
      <c r="C9" s="60" t="s">
        <v>4</v>
      </c>
      <c r="D9" s="60" t="s">
        <v>114</v>
      </c>
      <c r="E9" s="61"/>
      <c r="F9" s="62"/>
      <c r="G9" s="62">
        <v>5</v>
      </c>
      <c r="H9" s="63"/>
      <c r="I9" s="61">
        <v>3</v>
      </c>
      <c r="J9" s="64">
        <f t="shared" si="0"/>
        <v>8</v>
      </c>
      <c r="K9" s="65" t="s">
        <v>102</v>
      </c>
      <c r="L9" s="66">
        <v>145</v>
      </c>
      <c r="M9" s="67">
        <f t="shared" si="1"/>
        <v>0</v>
      </c>
      <c r="N9" s="67">
        <f t="shared" si="2"/>
        <v>0</v>
      </c>
      <c r="O9" s="67">
        <f t="shared" si="3"/>
        <v>725</v>
      </c>
      <c r="P9" s="67">
        <f t="shared" si="4"/>
        <v>0</v>
      </c>
      <c r="Q9" s="67">
        <f t="shared" si="5"/>
        <v>435</v>
      </c>
      <c r="R9" s="68">
        <f t="shared" si="6"/>
        <v>1160</v>
      </c>
      <c r="S9" s="163" t="s">
        <v>215</v>
      </c>
      <c r="T9" s="122"/>
    </row>
    <row r="10" spans="1:19" ht="24.75">
      <c r="A10" s="58">
        <v>6</v>
      </c>
      <c r="B10" s="59" t="s">
        <v>148</v>
      </c>
      <c r="C10" s="60" t="s">
        <v>210</v>
      </c>
      <c r="D10" s="60" t="s">
        <v>115</v>
      </c>
      <c r="E10" s="61"/>
      <c r="F10" s="62">
        <v>5</v>
      </c>
      <c r="G10" s="62"/>
      <c r="H10" s="63">
        <v>2</v>
      </c>
      <c r="I10" s="61">
        <v>4</v>
      </c>
      <c r="J10" s="64">
        <f t="shared" si="0"/>
        <v>11</v>
      </c>
      <c r="K10" s="65" t="s">
        <v>101</v>
      </c>
      <c r="L10" s="66">
        <v>65</v>
      </c>
      <c r="M10" s="67">
        <f t="shared" si="1"/>
        <v>0</v>
      </c>
      <c r="N10" s="67">
        <f t="shared" si="2"/>
        <v>325</v>
      </c>
      <c r="O10" s="67">
        <f t="shared" si="3"/>
        <v>0</v>
      </c>
      <c r="P10" s="67">
        <f t="shared" si="4"/>
        <v>130</v>
      </c>
      <c r="Q10" s="67">
        <f t="shared" si="5"/>
        <v>260</v>
      </c>
      <c r="R10" s="68">
        <f t="shared" si="6"/>
        <v>715</v>
      </c>
      <c r="S10" s="163" t="s">
        <v>215</v>
      </c>
    </row>
    <row r="11" spans="1:19" ht="24.75">
      <c r="A11" s="58">
        <v>7</v>
      </c>
      <c r="B11" s="59" t="s">
        <v>149</v>
      </c>
      <c r="C11" s="60" t="s">
        <v>210</v>
      </c>
      <c r="D11" s="60" t="s">
        <v>116</v>
      </c>
      <c r="E11" s="61"/>
      <c r="F11" s="62"/>
      <c r="G11" s="62"/>
      <c r="H11" s="63"/>
      <c r="I11" s="61">
        <v>2</v>
      </c>
      <c r="J11" s="64">
        <f t="shared" si="0"/>
        <v>2</v>
      </c>
      <c r="K11" s="65" t="s">
        <v>101</v>
      </c>
      <c r="L11" s="66">
        <v>75</v>
      </c>
      <c r="M11" s="67">
        <f t="shared" si="1"/>
        <v>0</v>
      </c>
      <c r="N11" s="67">
        <f t="shared" si="2"/>
        <v>0</v>
      </c>
      <c r="O11" s="67">
        <f t="shared" si="3"/>
        <v>0</v>
      </c>
      <c r="P11" s="67">
        <f t="shared" si="4"/>
        <v>0</v>
      </c>
      <c r="Q11" s="67">
        <f t="shared" si="5"/>
        <v>150</v>
      </c>
      <c r="R11" s="68">
        <f t="shared" si="6"/>
        <v>150</v>
      </c>
      <c r="S11" s="163" t="s">
        <v>215</v>
      </c>
    </row>
    <row r="12" spans="1:20" ht="24.75">
      <c r="A12" s="58">
        <v>8</v>
      </c>
      <c r="B12" s="59" t="s">
        <v>150</v>
      </c>
      <c r="C12" s="60" t="s">
        <v>210</v>
      </c>
      <c r="D12" s="60" t="s">
        <v>117</v>
      </c>
      <c r="E12" s="61"/>
      <c r="F12" s="62">
        <v>5</v>
      </c>
      <c r="G12" s="62"/>
      <c r="H12" s="63">
        <v>12</v>
      </c>
      <c r="I12" s="61">
        <v>10</v>
      </c>
      <c r="J12" s="64">
        <f t="shared" si="0"/>
        <v>27</v>
      </c>
      <c r="K12" s="65" t="s">
        <v>101</v>
      </c>
      <c r="L12" s="66">
        <v>75</v>
      </c>
      <c r="M12" s="67">
        <f t="shared" si="1"/>
        <v>0</v>
      </c>
      <c r="N12" s="67">
        <f t="shared" si="2"/>
        <v>375</v>
      </c>
      <c r="O12" s="67">
        <f t="shared" si="3"/>
        <v>0</v>
      </c>
      <c r="P12" s="67">
        <f t="shared" si="4"/>
        <v>900</v>
      </c>
      <c r="Q12" s="67">
        <f t="shared" si="5"/>
        <v>750</v>
      </c>
      <c r="R12" s="68">
        <f t="shared" si="6"/>
        <v>2025</v>
      </c>
      <c r="S12" s="163" t="s">
        <v>215</v>
      </c>
      <c r="T12" s="122"/>
    </row>
    <row r="13" spans="1:20" ht="24.75">
      <c r="A13" s="58">
        <v>9</v>
      </c>
      <c r="B13" s="70" t="s">
        <v>151</v>
      </c>
      <c r="C13" s="60" t="s">
        <v>109</v>
      </c>
      <c r="D13" s="60" t="s">
        <v>211</v>
      </c>
      <c r="E13" s="61"/>
      <c r="F13" s="62">
        <v>6</v>
      </c>
      <c r="G13" s="62"/>
      <c r="H13" s="63"/>
      <c r="I13" s="61">
        <v>5</v>
      </c>
      <c r="J13" s="64">
        <f t="shared" si="0"/>
        <v>11</v>
      </c>
      <c r="K13" s="71" t="s">
        <v>102</v>
      </c>
      <c r="L13" s="72">
        <v>160</v>
      </c>
      <c r="M13" s="67">
        <f t="shared" si="1"/>
        <v>0</v>
      </c>
      <c r="N13" s="67">
        <f t="shared" si="2"/>
        <v>960</v>
      </c>
      <c r="O13" s="67">
        <f t="shared" si="3"/>
        <v>0</v>
      </c>
      <c r="P13" s="67">
        <f t="shared" si="4"/>
        <v>0</v>
      </c>
      <c r="Q13" s="67">
        <f t="shared" si="5"/>
        <v>800</v>
      </c>
      <c r="R13" s="68">
        <f t="shared" si="6"/>
        <v>1760</v>
      </c>
      <c r="S13" s="163" t="s">
        <v>215</v>
      </c>
      <c r="T13" s="122"/>
    </row>
    <row r="14" spans="1:20" ht="24.75">
      <c r="A14" s="193" t="s">
        <v>394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R14" s="89">
        <f>SUM(R5:R13)</f>
        <v>133760</v>
      </c>
      <c r="S14" s="147">
        <f>SUM(R5:R13)</f>
        <v>133760</v>
      </c>
      <c r="T14" s="122"/>
    </row>
    <row r="15" spans="1:19" ht="24.75">
      <c r="A15" s="181" t="s">
        <v>379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3"/>
    </row>
    <row r="16" spans="1:19" ht="24.75">
      <c r="A16" s="58">
        <v>1</v>
      </c>
      <c r="B16" s="59" t="s">
        <v>52</v>
      </c>
      <c r="C16" s="60" t="s">
        <v>119</v>
      </c>
      <c r="D16" s="60" t="s">
        <v>201</v>
      </c>
      <c r="E16" s="61">
        <v>24</v>
      </c>
      <c r="F16" s="62">
        <v>5</v>
      </c>
      <c r="G16" s="62">
        <v>6</v>
      </c>
      <c r="H16" s="63"/>
      <c r="I16" s="61">
        <v>13</v>
      </c>
      <c r="J16" s="64">
        <f>SUM(E16:I16)</f>
        <v>48</v>
      </c>
      <c r="K16" s="65" t="s">
        <v>92</v>
      </c>
      <c r="L16" s="66">
        <v>62</v>
      </c>
      <c r="M16" s="67">
        <f>SUM(E16*L16)</f>
        <v>1488</v>
      </c>
      <c r="N16" s="67">
        <f>SUM(F16*L16)</f>
        <v>310</v>
      </c>
      <c r="O16" s="67">
        <f>SUM(G16*L16)</f>
        <v>372</v>
      </c>
      <c r="P16" s="67">
        <f>SUM(H16*L16)</f>
        <v>0</v>
      </c>
      <c r="Q16" s="67">
        <f>SUM(I16*L16)</f>
        <v>806</v>
      </c>
      <c r="R16" s="68">
        <f>SUM(M16:Q16)</f>
        <v>2976</v>
      </c>
      <c r="S16" s="163" t="s">
        <v>215</v>
      </c>
    </row>
    <row r="17" spans="1:19" ht="24.75">
      <c r="A17" s="193" t="s">
        <v>394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R17" s="89">
        <f>SUM(R16)</f>
        <v>2976</v>
      </c>
      <c r="S17" s="147">
        <f>SUM(R16)</f>
        <v>2976</v>
      </c>
    </row>
    <row r="18" spans="1:19" ht="24.75">
      <c r="A18" s="181" t="s">
        <v>393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3"/>
    </row>
    <row r="19" spans="1:19" ht="24.75">
      <c r="A19" s="1">
        <v>1</v>
      </c>
      <c r="B19" s="2" t="s">
        <v>330</v>
      </c>
      <c r="C19" s="10" t="s">
        <v>335</v>
      </c>
      <c r="D19" s="10" t="s">
        <v>331</v>
      </c>
      <c r="E19" s="104"/>
      <c r="F19" s="104"/>
      <c r="G19" s="104"/>
      <c r="H19" s="104"/>
      <c r="I19" s="104"/>
      <c r="J19" s="7">
        <v>3</v>
      </c>
      <c r="K19" s="104"/>
      <c r="L19" s="44">
        <v>3800</v>
      </c>
      <c r="M19" s="104"/>
      <c r="N19" s="104"/>
      <c r="O19" s="104"/>
      <c r="P19" s="104"/>
      <c r="Q19" s="104"/>
      <c r="R19" s="9">
        <f>+J19*L19</f>
        <v>11400</v>
      </c>
      <c r="S19" s="163" t="s">
        <v>215</v>
      </c>
    </row>
    <row r="20" spans="1:19" ht="24.75">
      <c r="A20" s="1">
        <v>2</v>
      </c>
      <c r="B20" s="2" t="s">
        <v>337</v>
      </c>
      <c r="C20" s="10" t="s">
        <v>336</v>
      </c>
      <c r="D20" s="10" t="s">
        <v>338</v>
      </c>
      <c r="E20" s="104"/>
      <c r="F20" s="104"/>
      <c r="G20" s="104"/>
      <c r="H20" s="104"/>
      <c r="I20" s="104"/>
      <c r="J20" s="7">
        <v>3</v>
      </c>
      <c r="K20" s="104"/>
      <c r="L20" s="44">
        <v>5200</v>
      </c>
      <c r="M20" s="104"/>
      <c r="N20" s="104"/>
      <c r="O20" s="104"/>
      <c r="P20" s="104"/>
      <c r="Q20" s="104"/>
      <c r="R20" s="9">
        <f>+J20*L20</f>
        <v>15600</v>
      </c>
      <c r="S20" s="163" t="s">
        <v>215</v>
      </c>
    </row>
    <row r="21" spans="1:19" ht="24.75">
      <c r="A21" s="193" t="s">
        <v>394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R21" s="89">
        <f>SUM(R19:R20)</f>
        <v>27000</v>
      </c>
      <c r="S21" s="147">
        <f>SUM(R19:R20)</f>
        <v>27000</v>
      </c>
    </row>
    <row r="22" spans="1:19" ht="24.75">
      <c r="A22" s="181" t="s">
        <v>380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1:19" ht="24.75">
      <c r="A23" s="58">
        <v>1</v>
      </c>
      <c r="B23" s="59" t="s">
        <v>43</v>
      </c>
      <c r="C23" s="60" t="s">
        <v>132</v>
      </c>
      <c r="D23" s="60"/>
      <c r="E23" s="61">
        <v>216</v>
      </c>
      <c r="F23" s="62">
        <v>24</v>
      </c>
      <c r="G23" s="62">
        <v>38</v>
      </c>
      <c r="H23" s="63">
        <v>144</v>
      </c>
      <c r="I23" s="61">
        <v>396</v>
      </c>
      <c r="J23" s="64">
        <f>SUM(E23:I23)</f>
        <v>818</v>
      </c>
      <c r="K23" s="65" t="s">
        <v>91</v>
      </c>
      <c r="L23" s="66">
        <v>4.44</v>
      </c>
      <c r="M23" s="67">
        <f>SUM(E23*L23)</f>
        <v>959.0400000000001</v>
      </c>
      <c r="N23" s="67">
        <f>SUM(F23*L23)</f>
        <v>106.56</v>
      </c>
      <c r="O23" s="67">
        <f>SUM(G23*L23)</f>
        <v>168.72000000000003</v>
      </c>
      <c r="P23" s="67">
        <f>SUM(H23*L23)</f>
        <v>639.36</v>
      </c>
      <c r="Q23" s="67">
        <f>SUM(I23*L23)</f>
        <v>1758.2400000000002</v>
      </c>
      <c r="R23" s="68">
        <f>SUM(M23:Q23)</f>
        <v>3631.9200000000005</v>
      </c>
      <c r="S23" s="163" t="s">
        <v>215</v>
      </c>
    </row>
    <row r="24" spans="1:19" ht="24.75">
      <c r="A24" s="58">
        <v>2</v>
      </c>
      <c r="B24" s="59" t="s">
        <v>44</v>
      </c>
      <c r="C24" s="60" t="s">
        <v>132</v>
      </c>
      <c r="D24" s="60" t="s">
        <v>367</v>
      </c>
      <c r="E24" s="61">
        <v>20</v>
      </c>
      <c r="F24" s="62">
        <v>1</v>
      </c>
      <c r="G24" s="62"/>
      <c r="H24" s="63"/>
      <c r="I24" s="61"/>
      <c r="J24" s="64">
        <f>SUM(E24:I24)</f>
        <v>21</v>
      </c>
      <c r="K24" s="65" t="s">
        <v>98</v>
      </c>
      <c r="L24" s="66">
        <v>1005</v>
      </c>
      <c r="M24" s="67">
        <f>SUM(E24*L24)</f>
        <v>20100</v>
      </c>
      <c r="N24" s="67">
        <f>SUM(F24*L24)</f>
        <v>1005</v>
      </c>
      <c r="O24" s="67">
        <f>SUM(G24*L24)</f>
        <v>0</v>
      </c>
      <c r="P24" s="67">
        <f>SUM(H24*L24)</f>
        <v>0</v>
      </c>
      <c r="Q24" s="67">
        <f>SUM(I24*L24)</f>
        <v>0</v>
      </c>
      <c r="R24" s="68">
        <f>SUM(M24:Q24)</f>
        <v>21105</v>
      </c>
      <c r="S24" s="163" t="s">
        <v>215</v>
      </c>
    </row>
    <row r="25" spans="1:19" ht="24.75">
      <c r="A25" s="193" t="s">
        <v>394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R25" s="89">
        <f>SUM(R23:R24)</f>
        <v>24736.920000000002</v>
      </c>
      <c r="S25" s="147">
        <f>SUM(R23:R24)</f>
        <v>24736.920000000002</v>
      </c>
    </row>
    <row r="26" spans="1:19" ht="24.75">
      <c r="A26" s="196" t="s">
        <v>381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8"/>
    </row>
    <row r="27" spans="1:19" ht="24.75">
      <c r="A27" s="58">
        <v>1</v>
      </c>
      <c r="B27" s="59" t="s">
        <v>207</v>
      </c>
      <c r="C27" s="151" t="s">
        <v>140</v>
      </c>
      <c r="D27" s="60" t="s">
        <v>208</v>
      </c>
      <c r="E27" s="61">
        <v>30</v>
      </c>
      <c r="F27" s="62">
        <v>6</v>
      </c>
      <c r="G27" s="62">
        <v>16</v>
      </c>
      <c r="H27" s="63">
        <v>8</v>
      </c>
      <c r="I27" s="61">
        <v>24</v>
      </c>
      <c r="J27" s="64">
        <f>SUM(E27:I27)</f>
        <v>84</v>
      </c>
      <c r="K27" s="65" t="s">
        <v>99</v>
      </c>
      <c r="L27" s="66">
        <v>19</v>
      </c>
      <c r="M27" s="67">
        <f>SUM(E27*L27)</f>
        <v>570</v>
      </c>
      <c r="N27" s="67">
        <f>SUM(F27*L27)</f>
        <v>114</v>
      </c>
      <c r="O27" s="67">
        <f>SUM(G27*L27)</f>
        <v>304</v>
      </c>
      <c r="P27" s="67">
        <f>SUM(H27*L27)</f>
        <v>152</v>
      </c>
      <c r="Q27" s="67">
        <f>SUM(I27*L27)</f>
        <v>456</v>
      </c>
      <c r="R27" s="68">
        <f>SUM(M27:Q27)</f>
        <v>1596</v>
      </c>
      <c r="S27" s="163" t="s">
        <v>215</v>
      </c>
    </row>
    <row r="28" spans="1:19" ht="24.75">
      <c r="A28" s="58">
        <v>2</v>
      </c>
      <c r="B28" s="59" t="s">
        <v>76</v>
      </c>
      <c r="C28" s="151" t="s">
        <v>140</v>
      </c>
      <c r="D28" s="60" t="s">
        <v>209</v>
      </c>
      <c r="E28" s="61">
        <v>24</v>
      </c>
      <c r="F28" s="62">
        <v>6</v>
      </c>
      <c r="G28" s="62">
        <v>16</v>
      </c>
      <c r="H28" s="63">
        <v>18</v>
      </c>
      <c r="I28" s="61">
        <v>88</v>
      </c>
      <c r="J28" s="64">
        <f>SUM(E28:I28)</f>
        <v>152</v>
      </c>
      <c r="K28" s="65" t="s">
        <v>99</v>
      </c>
      <c r="L28" s="66">
        <v>19</v>
      </c>
      <c r="M28" s="67">
        <f>SUM(E28*L28)</f>
        <v>456</v>
      </c>
      <c r="N28" s="67">
        <f>SUM(F28*L28)</f>
        <v>114</v>
      </c>
      <c r="O28" s="67">
        <f>SUM(G28*L28)</f>
        <v>304</v>
      </c>
      <c r="P28" s="67">
        <f>SUM(H28*L28)</f>
        <v>342</v>
      </c>
      <c r="Q28" s="67">
        <f>SUM(I28*L28)</f>
        <v>1672</v>
      </c>
      <c r="R28" s="68">
        <f>SUM(M28:Q28)</f>
        <v>2888</v>
      </c>
      <c r="S28" s="163" t="s">
        <v>215</v>
      </c>
    </row>
    <row r="29" spans="1:19" ht="24.75">
      <c r="A29" s="58">
        <v>3</v>
      </c>
      <c r="B29" s="59" t="s">
        <v>77</v>
      </c>
      <c r="C29" s="151" t="s">
        <v>140</v>
      </c>
      <c r="D29" s="60"/>
      <c r="E29" s="61"/>
      <c r="F29" s="62"/>
      <c r="G29" s="62"/>
      <c r="H29" s="63"/>
      <c r="I29" s="61">
        <v>2</v>
      </c>
      <c r="J29" s="64">
        <f>SUM(E29:I29)</f>
        <v>2</v>
      </c>
      <c r="K29" s="65" t="s">
        <v>99</v>
      </c>
      <c r="L29" s="66">
        <v>25</v>
      </c>
      <c r="M29" s="67">
        <f>SUM(E29*L29)</f>
        <v>0</v>
      </c>
      <c r="N29" s="67">
        <f>SUM(F29*L29)</f>
        <v>0</v>
      </c>
      <c r="O29" s="67">
        <f>SUM(G29*L29)</f>
        <v>0</v>
      </c>
      <c r="P29" s="67">
        <f>SUM(H29*L29)</f>
        <v>0</v>
      </c>
      <c r="Q29" s="67">
        <f>SUM(I29*L29)</f>
        <v>50</v>
      </c>
      <c r="R29" s="68">
        <f>SUM(M29:Q29)</f>
        <v>50</v>
      </c>
      <c r="S29" s="163" t="s">
        <v>215</v>
      </c>
    </row>
    <row r="30" spans="1:19" ht="24.75">
      <c r="A30" s="58">
        <v>4</v>
      </c>
      <c r="B30" s="59" t="s">
        <v>232</v>
      </c>
      <c r="C30" s="60" t="s">
        <v>371</v>
      </c>
      <c r="D30" s="60" t="s">
        <v>372</v>
      </c>
      <c r="E30" s="61"/>
      <c r="F30" s="62"/>
      <c r="G30" s="62"/>
      <c r="H30" s="63"/>
      <c r="I30" s="61"/>
      <c r="J30" s="64">
        <v>32</v>
      </c>
      <c r="K30" s="65"/>
      <c r="L30" s="66">
        <v>1280</v>
      </c>
      <c r="M30" s="67">
        <f>SUM(E30*L30)</f>
        <v>0</v>
      </c>
      <c r="N30" s="67">
        <f>SUM(F30*L30)</f>
        <v>0</v>
      </c>
      <c r="O30" s="67">
        <f>SUM(G30*L30)</f>
        <v>0</v>
      </c>
      <c r="P30" s="67">
        <f>SUM(H30*L30)</f>
        <v>0</v>
      </c>
      <c r="Q30" s="67"/>
      <c r="R30" s="68">
        <f>+J30*L30</f>
        <v>40960</v>
      </c>
      <c r="S30" s="163" t="s">
        <v>215</v>
      </c>
    </row>
    <row r="31" spans="1:19" ht="24.75">
      <c r="A31" s="193" t="s">
        <v>394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R31" s="89">
        <f>SUM(R27:R30)</f>
        <v>45494</v>
      </c>
      <c r="S31" s="147">
        <f>SUM(R27:R30)</f>
        <v>45494</v>
      </c>
    </row>
    <row r="32" spans="1:19" ht="24.75">
      <c r="A32" s="181" t="s">
        <v>382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</row>
    <row r="33" spans="1:19" ht="24.75">
      <c r="A33" s="58">
        <v>1</v>
      </c>
      <c r="B33" s="59" t="s">
        <v>49</v>
      </c>
      <c r="C33" s="60" t="s">
        <v>6</v>
      </c>
      <c r="D33" s="73" t="s">
        <v>200</v>
      </c>
      <c r="E33" s="61"/>
      <c r="F33" s="62"/>
      <c r="G33" s="62">
        <v>3</v>
      </c>
      <c r="H33" s="63">
        <v>2</v>
      </c>
      <c r="I33" s="61">
        <v>5</v>
      </c>
      <c r="J33" s="64">
        <f>SUM(E33:I33)</f>
        <v>10</v>
      </c>
      <c r="K33" s="65" t="s">
        <v>100</v>
      </c>
      <c r="L33" s="66">
        <v>15</v>
      </c>
      <c r="M33" s="67">
        <f>SUM(E33*L33)</f>
        <v>0</v>
      </c>
      <c r="N33" s="67">
        <f>SUM(F33*L33)</f>
        <v>0</v>
      </c>
      <c r="O33" s="67">
        <f>SUM(G33*L33)</f>
        <v>45</v>
      </c>
      <c r="P33" s="67">
        <f>SUM(H33*L33)</f>
        <v>30</v>
      </c>
      <c r="Q33" s="67">
        <f>SUM(I33*L33)</f>
        <v>75</v>
      </c>
      <c r="R33" s="68">
        <f>SUM(M33:Q33)</f>
        <v>150</v>
      </c>
      <c r="S33" s="163" t="s">
        <v>215</v>
      </c>
    </row>
    <row r="34" spans="1:19" ht="24.75">
      <c r="A34" s="58">
        <v>2</v>
      </c>
      <c r="B34" s="59" t="s">
        <v>50</v>
      </c>
      <c r="C34" s="60" t="s">
        <v>6</v>
      </c>
      <c r="D34" s="73" t="s">
        <v>200</v>
      </c>
      <c r="E34" s="61">
        <v>12</v>
      </c>
      <c r="F34" s="62">
        <v>18</v>
      </c>
      <c r="G34" s="62">
        <v>3</v>
      </c>
      <c r="H34" s="63">
        <v>2</v>
      </c>
      <c r="I34" s="61">
        <v>27</v>
      </c>
      <c r="J34" s="64">
        <f>SUM(E34:I34)</f>
        <v>62</v>
      </c>
      <c r="K34" s="65" t="s">
        <v>100</v>
      </c>
      <c r="L34" s="66">
        <v>15</v>
      </c>
      <c r="M34" s="67">
        <f>SUM(E34*L34)</f>
        <v>180</v>
      </c>
      <c r="N34" s="67">
        <f>SUM(F34*L34)</f>
        <v>270</v>
      </c>
      <c r="O34" s="67">
        <f>SUM(G34*L34)</f>
        <v>45</v>
      </c>
      <c r="P34" s="67">
        <f>SUM(H34*L34)</f>
        <v>30</v>
      </c>
      <c r="Q34" s="67">
        <f>SUM(I34*L34)</f>
        <v>405</v>
      </c>
      <c r="R34" s="68">
        <f>SUM(M34:Q34)</f>
        <v>930</v>
      </c>
      <c r="S34" s="163" t="s">
        <v>215</v>
      </c>
    </row>
    <row r="35" spans="1:19" ht="24.75">
      <c r="A35" s="58">
        <v>3</v>
      </c>
      <c r="B35" s="59" t="s">
        <v>51</v>
      </c>
      <c r="C35" s="60" t="s">
        <v>6</v>
      </c>
      <c r="D35" s="73" t="s">
        <v>200</v>
      </c>
      <c r="E35" s="61">
        <v>12</v>
      </c>
      <c r="F35" s="62"/>
      <c r="G35" s="62">
        <v>3</v>
      </c>
      <c r="H35" s="63">
        <v>2</v>
      </c>
      <c r="I35" s="61">
        <v>11</v>
      </c>
      <c r="J35" s="64">
        <f>SUM(E35:I35)</f>
        <v>28</v>
      </c>
      <c r="K35" s="65" t="s">
        <v>100</v>
      </c>
      <c r="L35" s="66">
        <v>15</v>
      </c>
      <c r="M35" s="67">
        <f>SUM(E35*L35)</f>
        <v>180</v>
      </c>
      <c r="N35" s="67">
        <f>SUM(F35*L35)</f>
        <v>0</v>
      </c>
      <c r="O35" s="67">
        <f>SUM(G35*L35)</f>
        <v>45</v>
      </c>
      <c r="P35" s="67">
        <f>SUM(H35*L35)</f>
        <v>30</v>
      </c>
      <c r="Q35" s="67">
        <f>SUM(I35*L35)</f>
        <v>165</v>
      </c>
      <c r="R35" s="68">
        <f>SUM(M35:Q35)</f>
        <v>420</v>
      </c>
      <c r="S35" s="163" t="s">
        <v>215</v>
      </c>
    </row>
    <row r="36" spans="1:19" ht="24.75">
      <c r="A36" s="193" t="s">
        <v>394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R36" s="89">
        <f>SUM(R33:R35)</f>
        <v>1500</v>
      </c>
      <c r="S36" s="147">
        <f>SUM(R33:R35)</f>
        <v>1500</v>
      </c>
    </row>
    <row r="37" spans="1:19" ht="24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9"/>
      <c r="N37" s="159"/>
      <c r="O37" s="159"/>
      <c r="P37" s="159"/>
      <c r="Q37" s="159"/>
      <c r="R37" s="160"/>
      <c r="S37" s="164"/>
    </row>
    <row r="38" spans="1:19" ht="24.75">
      <c r="A38" s="196" t="s">
        <v>383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8"/>
    </row>
    <row r="39" spans="1:19" ht="24.75">
      <c r="A39" s="1">
        <v>1</v>
      </c>
      <c r="B39" s="2" t="s">
        <v>258</v>
      </c>
      <c r="C39" s="10" t="s">
        <v>233</v>
      </c>
      <c r="D39" s="10" t="s">
        <v>234</v>
      </c>
      <c r="E39" s="11"/>
      <c r="F39" s="13"/>
      <c r="G39" s="14"/>
      <c r="H39" s="12"/>
      <c r="I39" s="11"/>
      <c r="K39" s="1"/>
      <c r="L39" s="44"/>
      <c r="M39" s="8"/>
      <c r="N39" s="8"/>
      <c r="O39" s="8"/>
      <c r="P39" s="8"/>
      <c r="Q39" s="8"/>
      <c r="R39" s="9">
        <f>12990.76+1685.57+4451.63+3445.35+2128.66+2680.19+1783.96</f>
        <v>29166.119999999995</v>
      </c>
      <c r="S39" s="163" t="s">
        <v>215</v>
      </c>
    </row>
    <row r="40" spans="1:19" ht="24.75">
      <c r="A40" s="1">
        <v>2</v>
      </c>
      <c r="B40" s="2" t="s">
        <v>259</v>
      </c>
      <c r="C40" s="10" t="s">
        <v>233</v>
      </c>
      <c r="D40" s="10" t="s">
        <v>235</v>
      </c>
      <c r="E40" s="11"/>
      <c r="F40" s="13"/>
      <c r="G40" s="14"/>
      <c r="H40" s="12"/>
      <c r="I40" s="11"/>
      <c r="K40" s="1"/>
      <c r="L40" s="44"/>
      <c r="M40" s="8"/>
      <c r="N40" s="8"/>
      <c r="O40" s="8"/>
      <c r="P40" s="8"/>
      <c r="Q40" s="8"/>
      <c r="R40" s="9">
        <f>20753+19718.5+13609.5+17644+16546.5+14009.5+9655.5</f>
        <v>111936.5</v>
      </c>
      <c r="S40" s="163" t="s">
        <v>215</v>
      </c>
    </row>
    <row r="41" spans="1:19" ht="24.75">
      <c r="A41" s="1">
        <v>3</v>
      </c>
      <c r="B41" s="2" t="s">
        <v>260</v>
      </c>
      <c r="C41" s="10" t="s">
        <v>233</v>
      </c>
      <c r="D41" s="10" t="s">
        <v>236</v>
      </c>
      <c r="E41" s="11"/>
      <c r="F41" s="13"/>
      <c r="G41" s="14"/>
      <c r="H41" s="12"/>
      <c r="I41" s="11"/>
      <c r="K41" s="1"/>
      <c r="L41" s="44"/>
      <c r="M41" s="8"/>
      <c r="N41" s="8"/>
      <c r="O41" s="8"/>
      <c r="P41" s="8"/>
      <c r="Q41" s="8"/>
      <c r="R41" s="9">
        <f>14806.55+9239+6794.5+9187.5+7203.5+2014.25+656.5</f>
        <v>49901.8</v>
      </c>
      <c r="S41" s="163" t="s">
        <v>215</v>
      </c>
    </row>
    <row r="42" spans="1:19" ht="24.75">
      <c r="A42" s="1">
        <v>4</v>
      </c>
      <c r="B42" s="2" t="s">
        <v>263</v>
      </c>
      <c r="C42" s="10" t="s">
        <v>233</v>
      </c>
      <c r="D42" s="10" t="s">
        <v>237</v>
      </c>
      <c r="E42" s="11"/>
      <c r="F42" s="13"/>
      <c r="G42" s="14"/>
      <c r="H42" s="12"/>
      <c r="I42" s="11"/>
      <c r="K42" s="1"/>
      <c r="L42" s="44"/>
      <c r="M42" s="8"/>
      <c r="N42" s="8"/>
      <c r="O42" s="8"/>
      <c r="P42" s="8"/>
      <c r="Q42" s="8"/>
      <c r="R42" s="9">
        <f>8191.55+6545+6555+6880+6640+6635+6570</f>
        <v>48016.55</v>
      </c>
      <c r="S42" s="163" t="s">
        <v>215</v>
      </c>
    </row>
    <row r="43" spans="1:19" ht="24.75">
      <c r="A43" s="1">
        <v>5</v>
      </c>
      <c r="B43" s="2" t="s">
        <v>261</v>
      </c>
      <c r="C43" s="10" t="s">
        <v>233</v>
      </c>
      <c r="D43" s="10" t="s">
        <v>238</v>
      </c>
      <c r="E43" s="11"/>
      <c r="F43" s="13"/>
      <c r="G43" s="14"/>
      <c r="H43" s="12"/>
      <c r="I43" s="11"/>
      <c r="K43" s="1"/>
      <c r="L43" s="44"/>
      <c r="M43" s="8"/>
      <c r="N43" s="8"/>
      <c r="O43" s="8"/>
      <c r="P43" s="8"/>
      <c r="Q43" s="8"/>
      <c r="R43" s="9">
        <f>2629+2410+3690.9+4738.3+7050.6+1611+1467</f>
        <v>23596.800000000003</v>
      </c>
      <c r="S43" s="163" t="s">
        <v>215</v>
      </c>
    </row>
    <row r="44" spans="1:19" ht="24.75">
      <c r="A44" s="1">
        <v>6</v>
      </c>
      <c r="B44" s="93" t="s">
        <v>262</v>
      </c>
      <c r="C44" s="10" t="s">
        <v>233</v>
      </c>
      <c r="D44" s="10" t="s">
        <v>239</v>
      </c>
      <c r="E44" s="11"/>
      <c r="F44" s="13"/>
      <c r="G44" s="14"/>
      <c r="H44" s="12"/>
      <c r="I44" s="11"/>
      <c r="K44" s="1"/>
      <c r="L44" s="44"/>
      <c r="M44" s="8"/>
      <c r="N44" s="8"/>
      <c r="O44" s="8"/>
      <c r="P44" s="8"/>
      <c r="Q44" s="8"/>
      <c r="R44" s="9">
        <f>860.23+2802.22+897.36+1181.23+911.8+538.26</f>
        <v>7191.099999999999</v>
      </c>
      <c r="S44" s="163" t="s">
        <v>215</v>
      </c>
    </row>
    <row r="45" spans="1:19" ht="24.75">
      <c r="A45" s="1">
        <v>7</v>
      </c>
      <c r="B45" s="93" t="s">
        <v>421</v>
      </c>
      <c r="C45" s="10" t="s">
        <v>233</v>
      </c>
      <c r="D45" s="10" t="s">
        <v>236</v>
      </c>
      <c r="E45" s="11"/>
      <c r="F45" s="13"/>
      <c r="G45" s="14"/>
      <c r="H45" s="12"/>
      <c r="I45" s="11"/>
      <c r="K45" s="1"/>
      <c r="L45" s="44"/>
      <c r="M45" s="8"/>
      <c r="N45" s="8"/>
      <c r="O45" s="8"/>
      <c r="P45" s="8"/>
      <c r="Q45" s="8"/>
      <c r="R45" s="9">
        <f>5013.49+2575.49+3150.08+3412.77+2736.53+1959.8+2404.95</f>
        <v>21253.11</v>
      </c>
      <c r="S45" s="163" t="s">
        <v>215</v>
      </c>
    </row>
    <row r="46" spans="1:19" ht="24.75">
      <c r="A46" s="1">
        <v>8</v>
      </c>
      <c r="B46" s="93" t="s">
        <v>264</v>
      </c>
      <c r="C46" s="10" t="s">
        <v>233</v>
      </c>
      <c r="D46" s="10" t="s">
        <v>240</v>
      </c>
      <c r="E46" s="11"/>
      <c r="F46" s="13"/>
      <c r="G46" s="14"/>
      <c r="H46" s="12"/>
      <c r="I46" s="11"/>
      <c r="K46" s="1"/>
      <c r="L46" s="44"/>
      <c r="M46" s="8"/>
      <c r="N46" s="8"/>
      <c r="O46" s="8"/>
      <c r="P46" s="8"/>
      <c r="Q46" s="8"/>
      <c r="R46" s="9">
        <f>7348.32+6253.44+8588.64+4961.76+4310.4+4880.16+5040.48</f>
        <v>41383.2</v>
      </c>
      <c r="S46" s="163" t="s">
        <v>215</v>
      </c>
    </row>
    <row r="47" spans="1:19" ht="24.75">
      <c r="A47" s="193" t="s">
        <v>394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R47" s="89">
        <f>SUM(R39:R46)</f>
        <v>332445.17999999993</v>
      </c>
      <c r="S47" s="147">
        <f>SUM(R39:R46)</f>
        <v>332445.17999999993</v>
      </c>
    </row>
    <row r="48" spans="1:19" ht="24.75">
      <c r="A48" s="181" t="s">
        <v>384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3"/>
    </row>
    <row r="49" spans="1:19" ht="24.75">
      <c r="A49" s="1">
        <v>1</v>
      </c>
      <c r="B49" s="2" t="s">
        <v>244</v>
      </c>
      <c r="C49" s="10" t="s">
        <v>265</v>
      </c>
      <c r="D49" s="10" t="s">
        <v>334</v>
      </c>
      <c r="E49" s="11"/>
      <c r="F49" s="13"/>
      <c r="G49" s="14"/>
      <c r="H49" s="12"/>
      <c r="I49" s="11"/>
      <c r="J49" s="7">
        <v>1</v>
      </c>
      <c r="K49" s="1"/>
      <c r="L49" s="43">
        <v>13000</v>
      </c>
      <c r="M49" s="8"/>
      <c r="N49" s="8"/>
      <c r="O49" s="8"/>
      <c r="P49" s="8"/>
      <c r="Q49" s="8"/>
      <c r="R49" s="9">
        <f>+J49*L49</f>
        <v>13000</v>
      </c>
      <c r="S49" s="163" t="s">
        <v>215</v>
      </c>
    </row>
    <row r="50" spans="1:19" ht="24.75">
      <c r="A50" s="1">
        <v>2</v>
      </c>
      <c r="B50" s="2" t="s">
        <v>245</v>
      </c>
      <c r="C50" s="10" t="s">
        <v>332</v>
      </c>
      <c r="D50" s="10" t="s">
        <v>333</v>
      </c>
      <c r="E50" s="11"/>
      <c r="F50" s="13"/>
      <c r="G50" s="14"/>
      <c r="H50" s="12"/>
      <c r="I50" s="11"/>
      <c r="J50" s="7">
        <v>1</v>
      </c>
      <c r="K50" s="1"/>
      <c r="L50" s="43">
        <v>16500</v>
      </c>
      <c r="M50" s="8"/>
      <c r="N50" s="8"/>
      <c r="O50" s="8"/>
      <c r="P50" s="8"/>
      <c r="Q50" s="8"/>
      <c r="R50" s="9">
        <f>+J50*L50</f>
        <v>16500</v>
      </c>
      <c r="S50" s="163" t="s">
        <v>215</v>
      </c>
    </row>
    <row r="51" spans="1:19" ht="24.75">
      <c r="A51" s="193" t="s">
        <v>394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R51" s="89">
        <f>SUM(R49:R50)</f>
        <v>29500</v>
      </c>
      <c r="S51" s="147">
        <f>SUM(R49:R50)</f>
        <v>29500</v>
      </c>
    </row>
    <row r="52" spans="1:19" ht="24.75">
      <c r="A52" s="181" t="s">
        <v>387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3"/>
    </row>
    <row r="53" spans="1:20" ht="24.75">
      <c r="A53" s="1">
        <v>1</v>
      </c>
      <c r="B53" s="2" t="s">
        <v>292</v>
      </c>
      <c r="C53" s="10" t="s">
        <v>265</v>
      </c>
      <c r="D53" s="10" t="s">
        <v>295</v>
      </c>
      <c r="E53" s="11"/>
      <c r="F53" s="13"/>
      <c r="G53" s="14"/>
      <c r="H53" s="12"/>
      <c r="I53" s="11"/>
      <c r="J53" s="7">
        <v>10</v>
      </c>
      <c r="K53" s="1"/>
      <c r="L53" s="44">
        <v>265</v>
      </c>
      <c r="M53" s="8"/>
      <c r="N53" s="8"/>
      <c r="O53" s="8"/>
      <c r="P53" s="8"/>
      <c r="Q53" s="8"/>
      <c r="R53" s="68">
        <f>SUM(J53*L53)</f>
        <v>2650</v>
      </c>
      <c r="S53" s="163" t="s">
        <v>215</v>
      </c>
      <c r="T53" s="122"/>
    </row>
    <row r="54" spans="1:20" ht="24.75">
      <c r="A54" s="1">
        <v>2</v>
      </c>
      <c r="B54" s="2" t="s">
        <v>293</v>
      </c>
      <c r="C54" s="10" t="s">
        <v>265</v>
      </c>
      <c r="D54" s="10" t="s">
        <v>294</v>
      </c>
      <c r="E54" s="11"/>
      <c r="F54" s="13"/>
      <c r="G54" s="14"/>
      <c r="H54" s="12"/>
      <c r="I54" s="11"/>
      <c r="J54" s="7">
        <v>10</v>
      </c>
      <c r="K54" s="1"/>
      <c r="L54" s="44">
        <v>265</v>
      </c>
      <c r="M54" s="8"/>
      <c r="N54" s="8"/>
      <c r="O54" s="8"/>
      <c r="P54" s="8"/>
      <c r="Q54" s="8"/>
      <c r="R54" s="68">
        <f aca="true" t="shared" si="7" ref="R54:R87">SUM(J54*L54)</f>
        <v>2650</v>
      </c>
      <c r="S54" s="163" t="s">
        <v>215</v>
      </c>
      <c r="T54" s="122"/>
    </row>
    <row r="55" spans="1:20" ht="24.75">
      <c r="A55" s="1">
        <v>3</v>
      </c>
      <c r="B55" s="2" t="s">
        <v>217</v>
      </c>
      <c r="C55" s="10" t="s">
        <v>265</v>
      </c>
      <c r="D55" s="10" t="s">
        <v>309</v>
      </c>
      <c r="E55" s="11"/>
      <c r="F55" s="13"/>
      <c r="G55" s="14"/>
      <c r="H55" s="12"/>
      <c r="I55" s="11"/>
      <c r="J55" s="7">
        <v>9</v>
      </c>
      <c r="K55" s="1"/>
      <c r="L55" s="44">
        <v>2466</v>
      </c>
      <c r="M55" s="8"/>
      <c r="N55" s="8"/>
      <c r="O55" s="8"/>
      <c r="P55" s="8"/>
      <c r="Q55" s="8"/>
      <c r="R55" s="68">
        <f t="shared" si="7"/>
        <v>22194</v>
      </c>
      <c r="S55" s="163" t="s">
        <v>215</v>
      </c>
      <c r="T55" s="122"/>
    </row>
    <row r="56" spans="1:20" ht="24.75">
      <c r="A56" s="1">
        <v>4</v>
      </c>
      <c r="B56" s="15" t="s">
        <v>218</v>
      </c>
      <c r="C56" s="10" t="s">
        <v>265</v>
      </c>
      <c r="D56" s="10" t="s">
        <v>310</v>
      </c>
      <c r="E56" s="11"/>
      <c r="F56" s="13"/>
      <c r="G56" s="14"/>
      <c r="H56" s="12"/>
      <c r="I56" s="11"/>
      <c r="J56" s="7">
        <v>5</v>
      </c>
      <c r="K56" s="1"/>
      <c r="L56" s="44">
        <v>2110</v>
      </c>
      <c r="M56" s="8"/>
      <c r="N56" s="8"/>
      <c r="O56" s="8"/>
      <c r="P56" s="8"/>
      <c r="Q56" s="8"/>
      <c r="R56" s="68">
        <f t="shared" si="7"/>
        <v>10550</v>
      </c>
      <c r="S56" s="163" t="s">
        <v>215</v>
      </c>
      <c r="T56" s="122"/>
    </row>
    <row r="57" spans="1:20" ht="24.75">
      <c r="A57" s="1">
        <v>5</v>
      </c>
      <c r="B57" s="2" t="s">
        <v>219</v>
      </c>
      <c r="C57" s="10" t="s">
        <v>265</v>
      </c>
      <c r="D57" s="10" t="s">
        <v>300</v>
      </c>
      <c r="E57" s="11"/>
      <c r="F57" s="13"/>
      <c r="G57" s="14"/>
      <c r="H57" s="12"/>
      <c r="I57" s="11"/>
      <c r="J57" s="7">
        <v>80</v>
      </c>
      <c r="K57" s="1"/>
      <c r="L57" s="44">
        <v>1853</v>
      </c>
      <c r="M57" s="8"/>
      <c r="N57" s="8"/>
      <c r="O57" s="8"/>
      <c r="P57" s="8"/>
      <c r="Q57" s="8"/>
      <c r="R57" s="68">
        <f t="shared" si="7"/>
        <v>148240</v>
      </c>
      <c r="S57" s="163" t="s">
        <v>215</v>
      </c>
      <c r="T57" s="122"/>
    </row>
    <row r="58" spans="1:20" ht="24.75">
      <c r="A58" s="1">
        <v>6</v>
      </c>
      <c r="B58" s="15" t="s">
        <v>323</v>
      </c>
      <c r="C58" s="10" t="s">
        <v>265</v>
      </c>
      <c r="D58" s="10" t="s">
        <v>300</v>
      </c>
      <c r="E58" s="11"/>
      <c r="F58" s="13"/>
      <c r="G58" s="14"/>
      <c r="H58" s="12"/>
      <c r="I58" s="11"/>
      <c r="J58" s="7">
        <v>20</v>
      </c>
      <c r="K58" s="1"/>
      <c r="L58" s="44">
        <v>1910</v>
      </c>
      <c r="M58" s="8"/>
      <c r="N58" s="8"/>
      <c r="O58" s="8"/>
      <c r="P58" s="8"/>
      <c r="Q58" s="8"/>
      <c r="R58" s="68">
        <f t="shared" si="7"/>
        <v>38200</v>
      </c>
      <c r="S58" s="163" t="s">
        <v>215</v>
      </c>
      <c r="T58" s="122"/>
    </row>
    <row r="59" spans="1:20" ht="24.75">
      <c r="A59" s="1">
        <v>7</v>
      </c>
      <c r="B59" s="15" t="s">
        <v>322</v>
      </c>
      <c r="C59" s="10" t="s">
        <v>265</v>
      </c>
      <c r="D59" s="10" t="s">
        <v>319</v>
      </c>
      <c r="E59" s="11"/>
      <c r="F59" s="13"/>
      <c r="G59" s="14"/>
      <c r="H59" s="12"/>
      <c r="I59" s="11"/>
      <c r="J59" s="7">
        <v>10</v>
      </c>
      <c r="K59" s="1"/>
      <c r="L59" s="44">
        <v>1923</v>
      </c>
      <c r="M59" s="8"/>
      <c r="N59" s="8"/>
      <c r="O59" s="8"/>
      <c r="P59" s="8"/>
      <c r="Q59" s="8"/>
      <c r="R59" s="68">
        <f t="shared" si="7"/>
        <v>19230</v>
      </c>
      <c r="S59" s="163" t="s">
        <v>215</v>
      </c>
      <c r="T59" s="122"/>
    </row>
    <row r="60" spans="1:20" ht="24.75">
      <c r="A60" s="1">
        <v>8</v>
      </c>
      <c r="B60" s="15" t="s">
        <v>321</v>
      </c>
      <c r="C60" s="10" t="s">
        <v>265</v>
      </c>
      <c r="D60" s="10" t="s">
        <v>311</v>
      </c>
      <c r="E60" s="11"/>
      <c r="F60" s="13"/>
      <c r="G60" s="14"/>
      <c r="H60" s="12"/>
      <c r="I60" s="11"/>
      <c r="J60" s="7">
        <v>10</v>
      </c>
      <c r="K60" s="1"/>
      <c r="L60" s="44">
        <v>2188</v>
      </c>
      <c r="M60" s="8"/>
      <c r="N60" s="8"/>
      <c r="O60" s="8"/>
      <c r="P60" s="8"/>
      <c r="Q60" s="8"/>
      <c r="R60" s="68">
        <f t="shared" si="7"/>
        <v>21880</v>
      </c>
      <c r="S60" s="163" t="s">
        <v>215</v>
      </c>
      <c r="T60" s="122"/>
    </row>
    <row r="61" spans="1:20" ht="24.75">
      <c r="A61" s="1">
        <v>9</v>
      </c>
      <c r="B61" s="2" t="s">
        <v>305</v>
      </c>
      <c r="C61" s="10" t="s">
        <v>265</v>
      </c>
      <c r="D61" s="10" t="s">
        <v>306</v>
      </c>
      <c r="E61" s="11"/>
      <c r="F61" s="13"/>
      <c r="G61" s="14"/>
      <c r="H61" s="12"/>
      <c r="I61" s="11"/>
      <c r="J61" s="7">
        <v>8</v>
      </c>
      <c r="K61" s="1"/>
      <c r="L61" s="44">
        <v>2526</v>
      </c>
      <c r="M61" s="8"/>
      <c r="N61" s="8"/>
      <c r="O61" s="8"/>
      <c r="P61" s="8"/>
      <c r="Q61" s="8"/>
      <c r="R61" s="68">
        <f t="shared" si="7"/>
        <v>20208</v>
      </c>
      <c r="S61" s="163" t="s">
        <v>215</v>
      </c>
      <c r="T61" s="122"/>
    </row>
    <row r="62" spans="1:20" ht="24.75">
      <c r="A62" s="1">
        <v>10</v>
      </c>
      <c r="B62" s="2" t="s">
        <v>269</v>
      </c>
      <c r="C62" s="10" t="s">
        <v>265</v>
      </c>
      <c r="D62" s="10" t="s">
        <v>270</v>
      </c>
      <c r="E62" s="11"/>
      <c r="F62" s="13"/>
      <c r="G62" s="14"/>
      <c r="H62" s="12"/>
      <c r="I62" s="11"/>
      <c r="J62" s="7">
        <v>1</v>
      </c>
      <c r="K62" s="1"/>
      <c r="L62" s="44">
        <v>1839</v>
      </c>
      <c r="M62" s="8"/>
      <c r="N62" s="8"/>
      <c r="O62" s="8"/>
      <c r="P62" s="8"/>
      <c r="Q62" s="8"/>
      <c r="R62" s="68">
        <f t="shared" si="7"/>
        <v>1839</v>
      </c>
      <c r="S62" s="163" t="s">
        <v>215</v>
      </c>
      <c r="T62" s="122"/>
    </row>
    <row r="63" spans="1:20" ht="24.75">
      <c r="A63" s="1">
        <v>11</v>
      </c>
      <c r="B63" s="2" t="s">
        <v>271</v>
      </c>
      <c r="C63" s="10" t="s">
        <v>265</v>
      </c>
      <c r="D63" s="10" t="s">
        <v>272</v>
      </c>
      <c r="E63" s="11"/>
      <c r="F63" s="13"/>
      <c r="G63" s="14"/>
      <c r="H63" s="12"/>
      <c r="I63" s="11"/>
      <c r="J63" s="7">
        <v>1</v>
      </c>
      <c r="K63" s="1"/>
      <c r="L63" s="44">
        <v>2290</v>
      </c>
      <c r="M63" s="8"/>
      <c r="N63" s="8"/>
      <c r="O63" s="8"/>
      <c r="P63" s="8"/>
      <c r="Q63" s="8"/>
      <c r="R63" s="68">
        <f t="shared" si="7"/>
        <v>2290</v>
      </c>
      <c r="S63" s="163" t="s">
        <v>215</v>
      </c>
      <c r="T63" s="122"/>
    </row>
    <row r="64" spans="1:20" ht="24.75">
      <c r="A64" s="1">
        <v>12</v>
      </c>
      <c r="B64" s="2" t="s">
        <v>274</v>
      </c>
      <c r="C64" s="10" t="s">
        <v>265</v>
      </c>
      <c r="D64" s="10" t="s">
        <v>273</v>
      </c>
      <c r="E64" s="11"/>
      <c r="F64" s="13"/>
      <c r="G64" s="14"/>
      <c r="H64" s="12"/>
      <c r="I64" s="11"/>
      <c r="J64" s="7">
        <v>13</v>
      </c>
      <c r="K64" s="1"/>
      <c r="L64" s="44">
        <v>1822</v>
      </c>
      <c r="M64" s="8"/>
      <c r="N64" s="8"/>
      <c r="O64" s="8"/>
      <c r="P64" s="8"/>
      <c r="Q64" s="8"/>
      <c r="R64" s="68">
        <f t="shared" si="7"/>
        <v>23686</v>
      </c>
      <c r="S64" s="163" t="s">
        <v>215</v>
      </c>
      <c r="T64" s="122"/>
    </row>
    <row r="65" spans="1:20" ht="24.75">
      <c r="A65" s="1">
        <v>13</v>
      </c>
      <c r="B65" s="2" t="s">
        <v>278</v>
      </c>
      <c r="C65" s="10" t="s">
        <v>265</v>
      </c>
      <c r="D65" s="10" t="s">
        <v>279</v>
      </c>
      <c r="E65" s="11"/>
      <c r="F65" s="13"/>
      <c r="G65" s="14"/>
      <c r="H65" s="12"/>
      <c r="I65" s="11"/>
      <c r="J65" s="7">
        <v>3</v>
      </c>
      <c r="K65" s="1"/>
      <c r="L65" s="44">
        <v>2776</v>
      </c>
      <c r="M65" s="8"/>
      <c r="N65" s="8"/>
      <c r="O65" s="8"/>
      <c r="P65" s="8"/>
      <c r="Q65" s="8"/>
      <c r="R65" s="68">
        <f t="shared" si="7"/>
        <v>8328</v>
      </c>
      <c r="S65" s="163" t="s">
        <v>215</v>
      </c>
      <c r="T65" s="122"/>
    </row>
    <row r="66" spans="1:20" ht="24.75">
      <c r="A66" s="1">
        <v>14</v>
      </c>
      <c r="B66" s="2" t="s">
        <v>280</v>
      </c>
      <c r="C66" s="10" t="s">
        <v>265</v>
      </c>
      <c r="D66" s="10" t="s">
        <v>281</v>
      </c>
      <c r="E66" s="11"/>
      <c r="F66" s="13"/>
      <c r="G66" s="14"/>
      <c r="H66" s="12"/>
      <c r="I66" s="11"/>
      <c r="J66" s="7">
        <v>10</v>
      </c>
      <c r="K66" s="1"/>
      <c r="L66" s="44">
        <v>1853</v>
      </c>
      <c r="M66" s="8"/>
      <c r="N66" s="8"/>
      <c r="O66" s="8"/>
      <c r="P66" s="8"/>
      <c r="Q66" s="8"/>
      <c r="R66" s="68">
        <f t="shared" si="7"/>
        <v>18530</v>
      </c>
      <c r="S66" s="163" t="s">
        <v>215</v>
      </c>
      <c r="T66" s="122"/>
    </row>
    <row r="67" spans="1:20" ht="24.75">
      <c r="A67" s="1">
        <v>15</v>
      </c>
      <c r="B67" s="2" t="s">
        <v>307</v>
      </c>
      <c r="C67" s="10" t="s">
        <v>265</v>
      </c>
      <c r="D67" s="10" t="s">
        <v>308</v>
      </c>
      <c r="E67" s="11"/>
      <c r="F67" s="13"/>
      <c r="G67" s="14"/>
      <c r="H67" s="12"/>
      <c r="I67" s="11"/>
      <c r="J67" s="7">
        <v>1</v>
      </c>
      <c r="K67" s="1"/>
      <c r="L67" s="44">
        <v>1723</v>
      </c>
      <c r="M67" s="8"/>
      <c r="N67" s="8"/>
      <c r="O67" s="8"/>
      <c r="P67" s="8"/>
      <c r="Q67" s="8"/>
      <c r="R67" s="68">
        <f t="shared" si="7"/>
        <v>1723</v>
      </c>
      <c r="S67" s="163" t="s">
        <v>215</v>
      </c>
      <c r="T67" s="122"/>
    </row>
    <row r="68" spans="1:20" ht="24.75">
      <c r="A68" s="1">
        <v>16</v>
      </c>
      <c r="B68" s="2" t="s">
        <v>312</v>
      </c>
      <c r="C68" s="10" t="s">
        <v>265</v>
      </c>
      <c r="D68" s="10" t="s">
        <v>313</v>
      </c>
      <c r="E68" s="11"/>
      <c r="F68" s="13"/>
      <c r="G68" s="14"/>
      <c r="H68" s="12"/>
      <c r="I68" s="11"/>
      <c r="J68" s="7">
        <v>10</v>
      </c>
      <c r="K68" s="1"/>
      <c r="L68" s="44">
        <v>2099</v>
      </c>
      <c r="M68" s="8"/>
      <c r="N68" s="8"/>
      <c r="O68" s="8"/>
      <c r="P68" s="8"/>
      <c r="Q68" s="8"/>
      <c r="R68" s="68">
        <f t="shared" si="7"/>
        <v>20990</v>
      </c>
      <c r="S68" s="163" t="s">
        <v>215</v>
      </c>
      <c r="T68" s="122"/>
    </row>
    <row r="69" spans="1:20" ht="24.75">
      <c r="A69" s="1">
        <v>17</v>
      </c>
      <c r="B69" s="2" t="s">
        <v>314</v>
      </c>
      <c r="C69" s="10" t="s">
        <v>265</v>
      </c>
      <c r="D69" s="10" t="s">
        <v>315</v>
      </c>
      <c r="E69" s="11"/>
      <c r="F69" s="13"/>
      <c r="G69" s="14"/>
      <c r="H69" s="12"/>
      <c r="I69" s="11"/>
      <c r="J69" s="7">
        <v>2</v>
      </c>
      <c r="K69" s="1"/>
      <c r="L69" s="44">
        <v>2828</v>
      </c>
      <c r="M69" s="8"/>
      <c r="N69" s="8"/>
      <c r="O69" s="8"/>
      <c r="P69" s="8"/>
      <c r="Q69" s="8"/>
      <c r="R69" s="68">
        <f t="shared" si="7"/>
        <v>5656</v>
      </c>
      <c r="S69" s="163" t="s">
        <v>215</v>
      </c>
      <c r="T69" s="122"/>
    </row>
    <row r="70" spans="1:20" ht="24.75">
      <c r="A70" s="1">
        <v>18</v>
      </c>
      <c r="B70" s="2" t="s">
        <v>316</v>
      </c>
      <c r="C70" s="10" t="s">
        <v>265</v>
      </c>
      <c r="D70" s="10" t="s">
        <v>317</v>
      </c>
      <c r="E70" s="11"/>
      <c r="F70" s="13"/>
      <c r="G70" s="14"/>
      <c r="H70" s="12"/>
      <c r="I70" s="11"/>
      <c r="J70" s="7">
        <v>5</v>
      </c>
      <c r="K70" s="1"/>
      <c r="L70" s="44">
        <v>559</v>
      </c>
      <c r="M70" s="8"/>
      <c r="N70" s="8"/>
      <c r="O70" s="8"/>
      <c r="P70" s="8"/>
      <c r="Q70" s="8"/>
      <c r="R70" s="68">
        <f t="shared" si="7"/>
        <v>2795</v>
      </c>
      <c r="S70" s="163" t="s">
        <v>215</v>
      </c>
      <c r="T70" s="122"/>
    </row>
    <row r="71" spans="1:20" ht="24.75">
      <c r="A71" s="1">
        <v>19</v>
      </c>
      <c r="B71" s="2" t="s">
        <v>318</v>
      </c>
      <c r="C71" s="10" t="s">
        <v>265</v>
      </c>
      <c r="D71" s="10" t="s">
        <v>319</v>
      </c>
      <c r="E71" s="11"/>
      <c r="F71" s="13"/>
      <c r="G71" s="14"/>
      <c r="H71" s="12"/>
      <c r="I71" s="11"/>
      <c r="J71" s="7">
        <v>30</v>
      </c>
      <c r="K71" s="1"/>
      <c r="L71" s="44">
        <v>1868</v>
      </c>
      <c r="M71" s="8"/>
      <c r="N71" s="8"/>
      <c r="O71" s="8"/>
      <c r="P71" s="8"/>
      <c r="Q71" s="8"/>
      <c r="R71" s="68">
        <f t="shared" si="7"/>
        <v>56040</v>
      </c>
      <c r="S71" s="163" t="s">
        <v>215</v>
      </c>
      <c r="T71" s="122"/>
    </row>
    <row r="72" spans="1:20" ht="24.75">
      <c r="A72" s="181" t="s">
        <v>400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3"/>
      <c r="T72" s="123"/>
    </row>
    <row r="73" spans="1:20" ht="24.75">
      <c r="A73" s="1">
        <v>20</v>
      </c>
      <c r="B73" s="2" t="s">
        <v>320</v>
      </c>
      <c r="C73" s="10" t="s">
        <v>265</v>
      </c>
      <c r="D73" s="10" t="s">
        <v>311</v>
      </c>
      <c r="E73" s="11"/>
      <c r="F73" s="13"/>
      <c r="G73" s="14"/>
      <c r="H73" s="12"/>
      <c r="I73" s="11"/>
      <c r="J73" s="7">
        <v>20</v>
      </c>
      <c r="K73" s="1"/>
      <c r="L73" s="44">
        <v>2124</v>
      </c>
      <c r="M73" s="8"/>
      <c r="N73" s="8"/>
      <c r="O73" s="8"/>
      <c r="P73" s="8"/>
      <c r="Q73" s="8"/>
      <c r="R73" s="68">
        <f t="shared" si="7"/>
        <v>42480</v>
      </c>
      <c r="S73" s="163" t="s">
        <v>215</v>
      </c>
      <c r="T73" s="122"/>
    </row>
    <row r="74" spans="1:20" ht="24.75">
      <c r="A74" s="1">
        <v>21</v>
      </c>
      <c r="B74" s="2" t="s">
        <v>275</v>
      </c>
      <c r="C74" s="10" t="s">
        <v>276</v>
      </c>
      <c r="D74" s="10" t="s">
        <v>277</v>
      </c>
      <c r="E74" s="11"/>
      <c r="F74" s="13"/>
      <c r="G74" s="14"/>
      <c r="H74" s="12"/>
      <c r="I74" s="11"/>
      <c r="J74" s="7">
        <v>1</v>
      </c>
      <c r="K74" s="1"/>
      <c r="L74" s="44">
        <v>2030</v>
      </c>
      <c r="M74" s="8"/>
      <c r="N74" s="8"/>
      <c r="O74" s="8"/>
      <c r="P74" s="8"/>
      <c r="Q74" s="8"/>
      <c r="R74" s="68">
        <f t="shared" si="7"/>
        <v>2030</v>
      </c>
      <c r="S74" s="163" t="s">
        <v>215</v>
      </c>
      <c r="T74" s="122"/>
    </row>
    <row r="75" spans="1:20" ht="24.75">
      <c r="A75" s="1">
        <v>22</v>
      </c>
      <c r="B75" s="2" t="s">
        <v>282</v>
      </c>
      <c r="C75" s="10" t="s">
        <v>276</v>
      </c>
      <c r="D75" s="10" t="s">
        <v>283</v>
      </c>
      <c r="E75" s="11"/>
      <c r="F75" s="13"/>
      <c r="G75" s="14"/>
      <c r="H75" s="12"/>
      <c r="I75" s="11"/>
      <c r="J75" s="7">
        <v>3</v>
      </c>
      <c r="K75" s="1"/>
      <c r="L75" s="44">
        <v>1260</v>
      </c>
      <c r="M75" s="8"/>
      <c r="N75" s="8"/>
      <c r="O75" s="8"/>
      <c r="P75" s="8"/>
      <c r="Q75" s="8"/>
      <c r="R75" s="68">
        <f t="shared" si="7"/>
        <v>3780</v>
      </c>
      <c r="S75" s="163" t="s">
        <v>215</v>
      </c>
      <c r="T75" s="122"/>
    </row>
    <row r="76" spans="1:20" ht="24.75">
      <c r="A76" s="1">
        <v>23</v>
      </c>
      <c r="B76" s="2" t="s">
        <v>284</v>
      </c>
      <c r="C76" s="10" t="s">
        <v>285</v>
      </c>
      <c r="D76" s="10" t="s">
        <v>296</v>
      </c>
      <c r="E76" s="11"/>
      <c r="F76" s="13"/>
      <c r="G76" s="14"/>
      <c r="H76" s="12"/>
      <c r="I76" s="11"/>
      <c r="J76" s="7">
        <v>7</v>
      </c>
      <c r="K76" s="1"/>
      <c r="L76" s="44">
        <v>2550</v>
      </c>
      <c r="M76" s="8"/>
      <c r="N76" s="8"/>
      <c r="O76" s="8"/>
      <c r="P76" s="8"/>
      <c r="Q76" s="8"/>
      <c r="R76" s="68">
        <f t="shared" si="7"/>
        <v>17850</v>
      </c>
      <c r="S76" s="163" t="s">
        <v>215</v>
      </c>
      <c r="T76" s="122"/>
    </row>
    <row r="77" spans="1:20" ht="24.75">
      <c r="A77" s="1">
        <v>24</v>
      </c>
      <c r="B77" s="2" t="s">
        <v>286</v>
      </c>
      <c r="C77" s="10" t="s">
        <v>285</v>
      </c>
      <c r="D77" s="10" t="s">
        <v>287</v>
      </c>
      <c r="E77" s="11"/>
      <c r="F77" s="13"/>
      <c r="G77" s="14"/>
      <c r="H77" s="12"/>
      <c r="I77" s="11"/>
      <c r="J77" s="7">
        <v>2</v>
      </c>
      <c r="K77" s="1"/>
      <c r="L77" s="44">
        <v>3750</v>
      </c>
      <c r="M77" s="8"/>
      <c r="N77" s="8"/>
      <c r="O77" s="8"/>
      <c r="P77" s="8"/>
      <c r="Q77" s="8"/>
      <c r="R77" s="68">
        <f t="shared" si="7"/>
        <v>7500</v>
      </c>
      <c r="S77" s="163" t="s">
        <v>215</v>
      </c>
      <c r="T77" s="122"/>
    </row>
    <row r="78" spans="1:20" ht="24.75">
      <c r="A78" s="1">
        <v>25</v>
      </c>
      <c r="B78" s="2" t="s">
        <v>286</v>
      </c>
      <c r="C78" s="10" t="s">
        <v>285</v>
      </c>
      <c r="D78" s="10" t="s">
        <v>297</v>
      </c>
      <c r="E78" s="11"/>
      <c r="F78" s="13"/>
      <c r="G78" s="14"/>
      <c r="H78" s="12"/>
      <c r="I78" s="11"/>
      <c r="J78" s="7">
        <v>2</v>
      </c>
      <c r="K78" s="1"/>
      <c r="L78" s="44">
        <v>1875</v>
      </c>
      <c r="M78" s="8"/>
      <c r="N78" s="8"/>
      <c r="O78" s="8"/>
      <c r="P78" s="8"/>
      <c r="Q78" s="8"/>
      <c r="R78" s="68">
        <f t="shared" si="7"/>
        <v>3750</v>
      </c>
      <c r="S78" s="163" t="s">
        <v>215</v>
      </c>
      <c r="T78" s="122"/>
    </row>
    <row r="79" spans="1:20" ht="24.75">
      <c r="A79" s="1">
        <v>26</v>
      </c>
      <c r="B79" s="2" t="s">
        <v>288</v>
      </c>
      <c r="C79" s="10" t="s">
        <v>285</v>
      </c>
      <c r="D79" s="10" t="s">
        <v>298</v>
      </c>
      <c r="E79" s="11"/>
      <c r="F79" s="13"/>
      <c r="G79" s="14"/>
      <c r="H79" s="12"/>
      <c r="I79" s="11"/>
      <c r="J79" s="7">
        <v>3</v>
      </c>
      <c r="K79" s="1"/>
      <c r="L79" s="44">
        <v>3750</v>
      </c>
      <c r="M79" s="8"/>
      <c r="N79" s="8"/>
      <c r="O79" s="8"/>
      <c r="P79" s="8"/>
      <c r="Q79" s="8"/>
      <c r="R79" s="68">
        <f t="shared" si="7"/>
        <v>11250</v>
      </c>
      <c r="S79" s="163" t="s">
        <v>215</v>
      </c>
      <c r="T79" s="122"/>
    </row>
    <row r="80" spans="1:20" ht="24.75">
      <c r="A80" s="1">
        <v>27</v>
      </c>
      <c r="B80" s="2" t="s">
        <v>288</v>
      </c>
      <c r="C80" s="10" t="s">
        <v>285</v>
      </c>
      <c r="D80" s="10" t="s">
        <v>299</v>
      </c>
      <c r="E80" s="11"/>
      <c r="F80" s="13"/>
      <c r="G80" s="14"/>
      <c r="H80" s="12"/>
      <c r="I80" s="11"/>
      <c r="J80" s="7">
        <v>1</v>
      </c>
      <c r="K80" s="1"/>
      <c r="L80" s="44">
        <v>3750</v>
      </c>
      <c r="M80" s="8"/>
      <c r="N80" s="8"/>
      <c r="O80" s="8"/>
      <c r="P80" s="8"/>
      <c r="Q80" s="8"/>
      <c r="R80" s="68">
        <f t="shared" si="7"/>
        <v>3750</v>
      </c>
      <c r="S80" s="163" t="s">
        <v>215</v>
      </c>
      <c r="T80" s="122"/>
    </row>
    <row r="81" spans="1:20" ht="24.75">
      <c r="A81" s="1">
        <v>28</v>
      </c>
      <c r="B81" s="2" t="s">
        <v>289</v>
      </c>
      <c r="C81" s="10" t="s">
        <v>291</v>
      </c>
      <c r="D81" s="10" t="s">
        <v>290</v>
      </c>
      <c r="E81" s="11"/>
      <c r="F81" s="13"/>
      <c r="G81" s="14"/>
      <c r="H81" s="12"/>
      <c r="I81" s="11"/>
      <c r="J81" s="7">
        <v>2</v>
      </c>
      <c r="K81" s="1"/>
      <c r="L81" s="44">
        <v>2230</v>
      </c>
      <c r="M81" s="8"/>
      <c r="N81" s="8"/>
      <c r="O81" s="8"/>
      <c r="P81" s="8"/>
      <c r="Q81" s="8"/>
      <c r="R81" s="68">
        <f t="shared" si="7"/>
        <v>4460</v>
      </c>
      <c r="S81" s="163" t="s">
        <v>215</v>
      </c>
      <c r="T81" s="122"/>
    </row>
    <row r="82" spans="1:20" ht="24.75">
      <c r="A82" s="1">
        <v>29</v>
      </c>
      <c r="B82" s="2" t="s">
        <v>301</v>
      </c>
      <c r="C82" s="10" t="s">
        <v>291</v>
      </c>
      <c r="D82" s="10" t="s">
        <v>302</v>
      </c>
      <c r="E82" s="11"/>
      <c r="F82" s="13"/>
      <c r="G82" s="14"/>
      <c r="H82" s="12"/>
      <c r="I82" s="11"/>
      <c r="J82" s="7">
        <v>3</v>
      </c>
      <c r="K82" s="1"/>
      <c r="L82" s="44">
        <v>3050</v>
      </c>
      <c r="M82" s="8"/>
      <c r="N82" s="8"/>
      <c r="O82" s="8"/>
      <c r="P82" s="8"/>
      <c r="Q82" s="8"/>
      <c r="R82" s="68">
        <f t="shared" si="7"/>
        <v>9150</v>
      </c>
      <c r="S82" s="163" t="s">
        <v>215</v>
      </c>
      <c r="T82" s="122"/>
    </row>
    <row r="83" spans="1:20" ht="24.75">
      <c r="A83" s="1">
        <v>30</v>
      </c>
      <c r="B83" s="2" t="s">
        <v>303</v>
      </c>
      <c r="C83" s="10" t="s">
        <v>291</v>
      </c>
      <c r="D83" s="10" t="s">
        <v>304</v>
      </c>
      <c r="E83" s="11"/>
      <c r="F83" s="13"/>
      <c r="G83" s="14"/>
      <c r="H83" s="12"/>
      <c r="I83" s="11"/>
      <c r="J83" s="7">
        <v>10</v>
      </c>
      <c r="K83" s="1"/>
      <c r="L83" s="44">
        <v>5900</v>
      </c>
      <c r="M83" s="8"/>
      <c r="N83" s="8"/>
      <c r="O83" s="8"/>
      <c r="P83" s="8"/>
      <c r="Q83" s="8"/>
      <c r="R83" s="68">
        <f t="shared" si="7"/>
        <v>59000</v>
      </c>
      <c r="S83" s="163" t="s">
        <v>215</v>
      </c>
      <c r="T83" s="122"/>
    </row>
    <row r="84" spans="1:20" ht="24.75">
      <c r="A84" s="1">
        <v>31</v>
      </c>
      <c r="B84" s="2" t="s">
        <v>324</v>
      </c>
      <c r="C84" s="10" t="s">
        <v>291</v>
      </c>
      <c r="D84" s="10" t="s">
        <v>304</v>
      </c>
      <c r="E84" s="11"/>
      <c r="F84" s="13"/>
      <c r="G84" s="14"/>
      <c r="H84" s="12"/>
      <c r="I84" s="11"/>
      <c r="J84" s="7">
        <v>17</v>
      </c>
      <c r="K84" s="1"/>
      <c r="L84" s="44">
        <v>5750</v>
      </c>
      <c r="M84" s="8"/>
      <c r="N84" s="8"/>
      <c r="O84" s="8"/>
      <c r="P84" s="8"/>
      <c r="Q84" s="8"/>
      <c r="R84" s="68">
        <f t="shared" si="7"/>
        <v>97750</v>
      </c>
      <c r="S84" s="163" t="s">
        <v>215</v>
      </c>
      <c r="T84" s="122"/>
    </row>
    <row r="85" spans="1:19" ht="24.75">
      <c r="A85" s="1">
        <v>32</v>
      </c>
      <c r="B85" s="59" t="s">
        <v>53</v>
      </c>
      <c r="C85" s="60" t="s">
        <v>6</v>
      </c>
      <c r="D85" s="60" t="s">
        <v>373</v>
      </c>
      <c r="E85" s="61"/>
      <c r="F85" s="62"/>
      <c r="G85" s="62">
        <v>3</v>
      </c>
      <c r="H85" s="63"/>
      <c r="I85" s="61">
        <v>2</v>
      </c>
      <c r="J85" s="64">
        <f>SUM(E85:I85)</f>
        <v>5</v>
      </c>
      <c r="K85" s="65" t="s">
        <v>92</v>
      </c>
      <c r="L85" s="66">
        <v>7</v>
      </c>
      <c r="M85" s="67">
        <f>SUM(E85*L85)</f>
        <v>0</v>
      </c>
      <c r="N85" s="67">
        <f>SUM(F85*L85)</f>
        <v>0</v>
      </c>
      <c r="O85" s="67">
        <f>SUM(G85*L85)</f>
        <v>21</v>
      </c>
      <c r="P85" s="67">
        <f>SUM(H85*L85)</f>
        <v>0</v>
      </c>
      <c r="Q85" s="67">
        <f>SUM(I85*L85)</f>
        <v>14</v>
      </c>
      <c r="R85" s="68">
        <f t="shared" si="7"/>
        <v>35</v>
      </c>
      <c r="S85" s="163" t="s">
        <v>215</v>
      </c>
    </row>
    <row r="86" spans="1:19" ht="24.75">
      <c r="A86" s="1">
        <v>33</v>
      </c>
      <c r="B86" s="59" t="s">
        <v>54</v>
      </c>
      <c r="C86" s="60" t="s">
        <v>6</v>
      </c>
      <c r="D86" s="60" t="s">
        <v>373</v>
      </c>
      <c r="E86" s="61"/>
      <c r="F86" s="62"/>
      <c r="G86" s="62">
        <v>3</v>
      </c>
      <c r="H86" s="63">
        <v>4</v>
      </c>
      <c r="I86" s="61">
        <v>2</v>
      </c>
      <c r="J86" s="64">
        <f>SUM(E86:I86)</f>
        <v>9</v>
      </c>
      <c r="K86" s="65" t="s">
        <v>92</v>
      </c>
      <c r="L86" s="66">
        <v>7</v>
      </c>
      <c r="M86" s="67">
        <f>SUM(E86*L86)</f>
        <v>0</v>
      </c>
      <c r="N86" s="67">
        <f>SUM(F86*L86)</f>
        <v>0</v>
      </c>
      <c r="O86" s="67">
        <f>SUM(G86*L86)</f>
        <v>21</v>
      </c>
      <c r="P86" s="67">
        <f>SUM(H86*L86)</f>
        <v>28</v>
      </c>
      <c r="Q86" s="67">
        <f>SUM(I86*L86)</f>
        <v>14</v>
      </c>
      <c r="R86" s="68">
        <f t="shared" si="7"/>
        <v>63</v>
      </c>
      <c r="S86" s="163" t="s">
        <v>215</v>
      </c>
    </row>
    <row r="87" spans="1:19" ht="24.75">
      <c r="A87" s="1">
        <v>34</v>
      </c>
      <c r="B87" s="59" t="s">
        <v>55</v>
      </c>
      <c r="C87" s="60" t="s">
        <v>6</v>
      </c>
      <c r="D87" s="60" t="s">
        <v>373</v>
      </c>
      <c r="E87" s="61"/>
      <c r="F87" s="62"/>
      <c r="G87" s="62"/>
      <c r="H87" s="63"/>
      <c r="I87" s="61">
        <v>2</v>
      </c>
      <c r="J87" s="64">
        <f>SUM(E87:I87)</f>
        <v>2</v>
      </c>
      <c r="K87" s="65" t="s">
        <v>92</v>
      </c>
      <c r="L87" s="66">
        <v>7</v>
      </c>
      <c r="M87" s="67">
        <f>SUM(E87*L87)</f>
        <v>0</v>
      </c>
      <c r="N87" s="67">
        <f>SUM(F87*L87)</f>
        <v>0</v>
      </c>
      <c r="O87" s="67">
        <f>SUM(G87*L87)</f>
        <v>0</v>
      </c>
      <c r="P87" s="67">
        <f>SUM(H87*L87)</f>
        <v>0</v>
      </c>
      <c r="Q87" s="67">
        <f>SUM(I87*L87)</f>
        <v>14</v>
      </c>
      <c r="R87" s="68">
        <f t="shared" si="7"/>
        <v>14</v>
      </c>
      <c r="S87" s="163" t="s">
        <v>215</v>
      </c>
    </row>
    <row r="88" spans="1:20" ht="24.75">
      <c r="A88" s="193" t="s">
        <v>394</v>
      </c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R88" s="107">
        <f>SUM(R53:R87)</f>
        <v>690541</v>
      </c>
      <c r="S88" s="147">
        <f>SUM(R53:R87)</f>
        <v>690541</v>
      </c>
      <c r="T88" s="122"/>
    </row>
    <row r="89" spans="1:20" ht="23.25">
      <c r="A89" s="202" t="s">
        <v>388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4"/>
      <c r="T89" s="123"/>
    </row>
    <row r="90" spans="1:19" ht="24.75">
      <c r="A90" s="187" t="s">
        <v>246</v>
      </c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9"/>
      <c r="S90" s="163"/>
    </row>
    <row r="91" spans="1:24" ht="24.75">
      <c r="A91" s="181" t="s">
        <v>385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3"/>
      <c r="T91" s="4"/>
      <c r="U91" s="4"/>
      <c r="V91" s="4"/>
      <c r="W91" s="4"/>
      <c r="X91" s="4"/>
    </row>
    <row r="92" spans="1:19" ht="24.75">
      <c r="A92" s="58">
        <v>1</v>
      </c>
      <c r="B92" s="59" t="s">
        <v>185</v>
      </c>
      <c r="C92" s="60" t="s">
        <v>128</v>
      </c>
      <c r="D92" s="60" t="s">
        <v>184</v>
      </c>
      <c r="E92" s="61">
        <v>4</v>
      </c>
      <c r="F92" s="62">
        <v>11</v>
      </c>
      <c r="G92" s="62">
        <v>20</v>
      </c>
      <c r="H92" s="63">
        <v>14</v>
      </c>
      <c r="I92" s="61">
        <v>10</v>
      </c>
      <c r="J92" s="64">
        <f aca="true" t="shared" si="8" ref="J92:J98">SUM(E92:I92)</f>
        <v>59</v>
      </c>
      <c r="K92" s="65" t="s">
        <v>93</v>
      </c>
      <c r="L92" s="66">
        <v>22</v>
      </c>
      <c r="M92" s="67">
        <f aca="true" t="shared" si="9" ref="M92:M98">SUM(E92*L92)</f>
        <v>88</v>
      </c>
      <c r="N92" s="67">
        <f aca="true" t="shared" si="10" ref="N92:N98">SUM(F92*L92)</f>
        <v>242</v>
      </c>
      <c r="O92" s="67">
        <f aca="true" t="shared" si="11" ref="O92:O98">SUM(G92*L92)</f>
        <v>440</v>
      </c>
      <c r="P92" s="67">
        <f aca="true" t="shared" si="12" ref="P92:P98">SUM(H92*L92)</f>
        <v>308</v>
      </c>
      <c r="Q92" s="67">
        <f aca="true" t="shared" si="13" ref="Q92:Q98">SUM(I92*L92)</f>
        <v>220</v>
      </c>
      <c r="R92" s="68">
        <f aca="true" t="shared" si="14" ref="R92:R98">SUM(M92:Q92)</f>
        <v>1298</v>
      </c>
      <c r="S92" s="163" t="s">
        <v>215</v>
      </c>
    </row>
    <row r="93" spans="1:19" ht="24.75">
      <c r="A93" s="58">
        <v>2</v>
      </c>
      <c r="B93" s="59" t="s">
        <v>183</v>
      </c>
      <c r="C93" s="60" t="s">
        <v>109</v>
      </c>
      <c r="D93" s="60" t="s">
        <v>182</v>
      </c>
      <c r="E93" s="61">
        <v>4</v>
      </c>
      <c r="F93" s="62">
        <v>1</v>
      </c>
      <c r="G93" s="62">
        <v>12</v>
      </c>
      <c r="H93" s="63">
        <v>2</v>
      </c>
      <c r="I93" s="61"/>
      <c r="J93" s="64">
        <f t="shared" si="8"/>
        <v>19</v>
      </c>
      <c r="K93" s="65" t="s">
        <v>93</v>
      </c>
      <c r="L93" s="66">
        <v>22</v>
      </c>
      <c r="M93" s="67">
        <f t="shared" si="9"/>
        <v>88</v>
      </c>
      <c r="N93" s="67">
        <f t="shared" si="10"/>
        <v>22</v>
      </c>
      <c r="O93" s="67">
        <f t="shared" si="11"/>
        <v>264</v>
      </c>
      <c r="P93" s="67">
        <f t="shared" si="12"/>
        <v>44</v>
      </c>
      <c r="Q93" s="67">
        <f t="shared" si="13"/>
        <v>0</v>
      </c>
      <c r="R93" s="68">
        <f t="shared" si="14"/>
        <v>418</v>
      </c>
      <c r="S93" s="163" t="s">
        <v>215</v>
      </c>
    </row>
    <row r="94" spans="1:19" ht="24.75">
      <c r="A94" s="58">
        <v>3</v>
      </c>
      <c r="B94" s="59" t="s">
        <v>175</v>
      </c>
      <c r="C94" s="60" t="s">
        <v>109</v>
      </c>
      <c r="D94" s="60" t="s">
        <v>174</v>
      </c>
      <c r="E94" s="61"/>
      <c r="F94" s="62">
        <v>80</v>
      </c>
      <c r="G94" s="62"/>
      <c r="H94" s="63">
        <v>1</v>
      </c>
      <c r="I94" s="61">
        <v>10</v>
      </c>
      <c r="J94" s="64">
        <f t="shared" si="8"/>
        <v>91</v>
      </c>
      <c r="K94" s="65" t="s">
        <v>93</v>
      </c>
      <c r="L94" s="66">
        <v>28</v>
      </c>
      <c r="M94" s="67">
        <f t="shared" si="9"/>
        <v>0</v>
      </c>
      <c r="N94" s="67">
        <f t="shared" si="10"/>
        <v>2240</v>
      </c>
      <c r="O94" s="67">
        <f t="shared" si="11"/>
        <v>0</v>
      </c>
      <c r="P94" s="67">
        <f t="shared" si="12"/>
        <v>28</v>
      </c>
      <c r="Q94" s="67">
        <f t="shared" si="13"/>
        <v>280</v>
      </c>
      <c r="R94" s="68">
        <f t="shared" si="14"/>
        <v>2548</v>
      </c>
      <c r="S94" s="163" t="s">
        <v>215</v>
      </c>
    </row>
    <row r="95" spans="1:19" ht="24.75">
      <c r="A95" s="58">
        <v>4</v>
      </c>
      <c r="B95" s="59" t="s">
        <v>178</v>
      </c>
      <c r="C95" s="60" t="s">
        <v>109</v>
      </c>
      <c r="D95" s="60" t="s">
        <v>176</v>
      </c>
      <c r="E95" s="61"/>
      <c r="F95" s="62"/>
      <c r="G95" s="62"/>
      <c r="H95" s="63"/>
      <c r="I95" s="61">
        <v>1</v>
      </c>
      <c r="J95" s="64">
        <f t="shared" si="8"/>
        <v>1</v>
      </c>
      <c r="K95" s="65" t="s">
        <v>93</v>
      </c>
      <c r="L95" s="66">
        <v>95</v>
      </c>
      <c r="M95" s="67">
        <f t="shared" si="9"/>
        <v>0</v>
      </c>
      <c r="N95" s="67">
        <f t="shared" si="10"/>
        <v>0</v>
      </c>
      <c r="O95" s="67">
        <f t="shared" si="11"/>
        <v>0</v>
      </c>
      <c r="P95" s="67">
        <f t="shared" si="12"/>
        <v>0</v>
      </c>
      <c r="Q95" s="67">
        <f t="shared" si="13"/>
        <v>95</v>
      </c>
      <c r="R95" s="68">
        <f t="shared" si="14"/>
        <v>95</v>
      </c>
      <c r="S95" s="163" t="s">
        <v>215</v>
      </c>
    </row>
    <row r="96" spans="1:19" ht="24.75">
      <c r="A96" s="58">
        <v>5</v>
      </c>
      <c r="B96" s="59" t="s">
        <v>175</v>
      </c>
      <c r="C96" s="60" t="s">
        <v>109</v>
      </c>
      <c r="D96" s="60" t="s">
        <v>177</v>
      </c>
      <c r="E96" s="61"/>
      <c r="F96" s="62"/>
      <c r="G96" s="62"/>
      <c r="H96" s="63"/>
      <c r="I96" s="61">
        <v>1</v>
      </c>
      <c r="J96" s="64">
        <f t="shared" si="8"/>
        <v>1</v>
      </c>
      <c r="K96" s="65" t="s">
        <v>93</v>
      </c>
      <c r="L96" s="66">
        <v>65</v>
      </c>
      <c r="M96" s="67">
        <f t="shared" si="9"/>
        <v>0</v>
      </c>
      <c r="N96" s="67">
        <f t="shared" si="10"/>
        <v>0</v>
      </c>
      <c r="O96" s="67">
        <f t="shared" si="11"/>
        <v>0</v>
      </c>
      <c r="P96" s="67">
        <f t="shared" si="12"/>
        <v>0</v>
      </c>
      <c r="Q96" s="67">
        <f t="shared" si="13"/>
        <v>65</v>
      </c>
      <c r="R96" s="68">
        <f t="shared" si="14"/>
        <v>65</v>
      </c>
      <c r="S96" s="163" t="s">
        <v>215</v>
      </c>
    </row>
    <row r="97" spans="1:19" ht="24.75">
      <c r="A97" s="58">
        <v>6</v>
      </c>
      <c r="B97" s="59" t="s">
        <v>181</v>
      </c>
      <c r="C97" s="60" t="s">
        <v>109</v>
      </c>
      <c r="D97" s="60" t="s">
        <v>179</v>
      </c>
      <c r="E97" s="61"/>
      <c r="F97" s="62"/>
      <c r="G97" s="62"/>
      <c r="H97" s="63">
        <v>1</v>
      </c>
      <c r="I97" s="61"/>
      <c r="J97" s="64">
        <f t="shared" si="8"/>
        <v>1</v>
      </c>
      <c r="K97" s="65" t="s">
        <v>93</v>
      </c>
      <c r="L97" s="66">
        <v>65</v>
      </c>
      <c r="M97" s="67">
        <f t="shared" si="9"/>
        <v>0</v>
      </c>
      <c r="N97" s="67">
        <f t="shared" si="10"/>
        <v>0</v>
      </c>
      <c r="O97" s="67">
        <f t="shared" si="11"/>
        <v>0</v>
      </c>
      <c r="P97" s="67">
        <f t="shared" si="12"/>
        <v>65</v>
      </c>
      <c r="Q97" s="67">
        <f t="shared" si="13"/>
        <v>0</v>
      </c>
      <c r="R97" s="68">
        <f t="shared" si="14"/>
        <v>65</v>
      </c>
      <c r="S97" s="163" t="s">
        <v>215</v>
      </c>
    </row>
    <row r="98" spans="1:19" ht="24.75">
      <c r="A98" s="58">
        <v>7</v>
      </c>
      <c r="B98" s="59" t="s">
        <v>181</v>
      </c>
      <c r="C98" s="60" t="s">
        <v>109</v>
      </c>
      <c r="D98" s="60" t="s">
        <v>180</v>
      </c>
      <c r="E98" s="61"/>
      <c r="F98" s="62"/>
      <c r="G98" s="62"/>
      <c r="H98" s="63">
        <v>1</v>
      </c>
      <c r="I98" s="61">
        <v>5</v>
      </c>
      <c r="J98" s="64">
        <f t="shared" si="8"/>
        <v>6</v>
      </c>
      <c r="K98" s="65" t="s">
        <v>93</v>
      </c>
      <c r="L98" s="66">
        <v>95</v>
      </c>
      <c r="M98" s="67">
        <f t="shared" si="9"/>
        <v>0</v>
      </c>
      <c r="N98" s="67">
        <f t="shared" si="10"/>
        <v>0</v>
      </c>
      <c r="O98" s="67">
        <f t="shared" si="11"/>
        <v>0</v>
      </c>
      <c r="P98" s="67">
        <f t="shared" si="12"/>
        <v>95</v>
      </c>
      <c r="Q98" s="67">
        <f t="shared" si="13"/>
        <v>475</v>
      </c>
      <c r="R98" s="68">
        <f t="shared" si="14"/>
        <v>570</v>
      </c>
      <c r="S98" s="163" t="s">
        <v>215</v>
      </c>
    </row>
    <row r="99" spans="1:19" ht="24.75">
      <c r="A99" s="193" t="s">
        <v>394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R99" s="89">
        <f>SUM(R92:R98)</f>
        <v>5059</v>
      </c>
      <c r="S99" s="147">
        <f>SUM(R92:R98)</f>
        <v>5059</v>
      </c>
    </row>
    <row r="100" spans="1:19" ht="24.75">
      <c r="A100" s="181" t="s">
        <v>386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3"/>
    </row>
    <row r="101" spans="1:19" ht="24.75">
      <c r="A101" s="58">
        <v>1</v>
      </c>
      <c r="B101" s="70" t="s">
        <v>61</v>
      </c>
      <c r="C101" s="60" t="s">
        <v>136</v>
      </c>
      <c r="D101" s="60"/>
      <c r="E101" s="61">
        <v>3</v>
      </c>
      <c r="F101" s="62">
        <v>3</v>
      </c>
      <c r="G101" s="62"/>
      <c r="H101" s="63"/>
      <c r="I101" s="61"/>
      <c r="J101" s="64">
        <f>SUM(E101:I101)</f>
        <v>6</v>
      </c>
      <c r="K101" s="71" t="s">
        <v>94</v>
      </c>
      <c r="L101" s="72">
        <v>60</v>
      </c>
      <c r="M101" s="67">
        <f>SUM(E101*L101)</f>
        <v>180</v>
      </c>
      <c r="N101" s="67">
        <f>SUM(F101*L101)</f>
        <v>180</v>
      </c>
      <c r="O101" s="67">
        <f>SUM(G101*L101)</f>
        <v>0</v>
      </c>
      <c r="P101" s="67">
        <f>SUM(H101*L101)</f>
        <v>0</v>
      </c>
      <c r="Q101" s="67">
        <f>SUM(I101*L101)</f>
        <v>0</v>
      </c>
      <c r="R101" s="68">
        <f>SUM(M101:Q101)</f>
        <v>360</v>
      </c>
      <c r="S101" s="163" t="s">
        <v>215</v>
      </c>
    </row>
    <row r="102" spans="1:19" ht="24.75">
      <c r="A102" s="58">
        <v>2</v>
      </c>
      <c r="B102" s="70" t="s">
        <v>62</v>
      </c>
      <c r="C102" s="60" t="s">
        <v>136</v>
      </c>
      <c r="D102" s="60"/>
      <c r="E102" s="61"/>
      <c r="F102" s="62">
        <v>3</v>
      </c>
      <c r="G102" s="62"/>
      <c r="H102" s="63"/>
      <c r="I102" s="61"/>
      <c r="J102" s="64">
        <f>SUM(E102:I102)</f>
        <v>3</v>
      </c>
      <c r="K102" s="71" t="s">
        <v>94</v>
      </c>
      <c r="L102" s="72">
        <v>135</v>
      </c>
      <c r="M102" s="67">
        <f>SUM(E102*L102)</f>
        <v>0</v>
      </c>
      <c r="N102" s="67">
        <f>SUM(F102*L102)</f>
        <v>405</v>
      </c>
      <c r="O102" s="67">
        <f>SUM(G102*L102)</f>
        <v>0</v>
      </c>
      <c r="P102" s="67">
        <f>SUM(H102*L102)</f>
        <v>0</v>
      </c>
      <c r="Q102" s="67">
        <f>SUM(I102*L102)</f>
        <v>0</v>
      </c>
      <c r="R102" s="68">
        <f>SUM(M102:Q102)</f>
        <v>405</v>
      </c>
      <c r="S102" s="163" t="s">
        <v>215</v>
      </c>
    </row>
    <row r="103" spans="1:19" ht="24.75">
      <c r="A103" s="58">
        <v>3</v>
      </c>
      <c r="B103" s="70" t="s">
        <v>63</v>
      </c>
      <c r="C103" s="60" t="s">
        <v>136</v>
      </c>
      <c r="D103" s="60"/>
      <c r="E103" s="61">
        <v>5</v>
      </c>
      <c r="F103" s="62"/>
      <c r="G103" s="62"/>
      <c r="H103" s="63"/>
      <c r="I103" s="61"/>
      <c r="J103" s="64">
        <f>SUM(E103:I103)</f>
        <v>5</v>
      </c>
      <c r="K103" s="71" t="s">
        <v>94</v>
      </c>
      <c r="L103" s="72">
        <v>165</v>
      </c>
      <c r="M103" s="67">
        <f>SUM(E103*L103)</f>
        <v>825</v>
      </c>
      <c r="N103" s="67">
        <f>SUM(F103*L103)</f>
        <v>0</v>
      </c>
      <c r="O103" s="67">
        <f>SUM(G103*L103)</f>
        <v>0</v>
      </c>
      <c r="P103" s="67">
        <f>SUM(H103*L103)</f>
        <v>0</v>
      </c>
      <c r="Q103" s="67">
        <f>SUM(I103*L103)</f>
        <v>0</v>
      </c>
      <c r="R103" s="68">
        <f>SUM(M103:Q103)</f>
        <v>825</v>
      </c>
      <c r="S103" s="163" t="s">
        <v>215</v>
      </c>
    </row>
    <row r="104" spans="1:19" ht="24.75">
      <c r="A104" s="193" t="s">
        <v>394</v>
      </c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R104" s="89">
        <f>SUM(R101:R103)</f>
        <v>1590</v>
      </c>
      <c r="S104" s="147">
        <f>SUM(R101:R103)</f>
        <v>1590</v>
      </c>
    </row>
    <row r="105" spans="1:19" ht="24.75">
      <c r="A105" s="158"/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9"/>
      <c r="N105" s="159"/>
      <c r="O105" s="159"/>
      <c r="P105" s="159"/>
      <c r="Q105" s="159"/>
      <c r="R105" s="160"/>
      <c r="S105" s="164"/>
    </row>
    <row r="106" spans="1:19" ht="24.75">
      <c r="A106" s="199" t="s">
        <v>389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1"/>
    </row>
    <row r="107" spans="1:19" s="31" customFormat="1" ht="24.75">
      <c r="A107" s="187" t="s">
        <v>246</v>
      </c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9"/>
      <c r="S107" s="165"/>
    </row>
    <row r="108" spans="1:19" ht="24.75">
      <c r="A108" s="181" t="s">
        <v>392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3"/>
    </row>
    <row r="109" spans="1:19" ht="24.75">
      <c r="A109" s="1">
        <v>1</v>
      </c>
      <c r="B109" s="2" t="s">
        <v>241</v>
      </c>
      <c r="C109" s="10" t="s">
        <v>368</v>
      </c>
      <c r="D109" s="10" t="s">
        <v>369</v>
      </c>
      <c r="E109" s="11"/>
      <c r="F109" s="13"/>
      <c r="G109" s="14"/>
      <c r="H109" s="12"/>
      <c r="I109" s="11"/>
      <c r="J109" s="7">
        <v>7</v>
      </c>
      <c r="K109" s="1"/>
      <c r="L109" s="48">
        <v>654465.5</v>
      </c>
      <c r="M109" s="8"/>
      <c r="N109" s="8"/>
      <c r="O109" s="8"/>
      <c r="P109" s="8"/>
      <c r="Q109" s="8"/>
      <c r="R109" s="27">
        <f>6*L109+639860</f>
        <v>4566653</v>
      </c>
      <c r="S109" s="163" t="s">
        <v>215</v>
      </c>
    </row>
    <row r="110" spans="1:19" ht="24.75">
      <c r="A110" s="193" t="s">
        <v>394</v>
      </c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R110" s="146">
        <f>SUM(R109:R109)</f>
        <v>4566653</v>
      </c>
      <c r="S110" s="147">
        <f>SUM(R109:R109)</f>
        <v>4566653</v>
      </c>
    </row>
    <row r="111" spans="1:19" ht="24.75">
      <c r="A111" s="181" t="s">
        <v>391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3"/>
    </row>
    <row r="112" spans="1:19" ht="24.75">
      <c r="A112" s="16">
        <v>1</v>
      </c>
      <c r="B112" s="30" t="s">
        <v>247</v>
      </c>
      <c r="C112" s="17" t="s">
        <v>370</v>
      </c>
      <c r="D112" s="26" t="s">
        <v>248</v>
      </c>
      <c r="E112" s="17"/>
      <c r="F112" s="19"/>
      <c r="G112" s="26" t="s">
        <v>248</v>
      </c>
      <c r="H112" s="20"/>
      <c r="I112" s="21"/>
      <c r="J112" s="19"/>
      <c r="K112" s="16"/>
      <c r="L112" s="45">
        <v>0</v>
      </c>
      <c r="M112" s="18"/>
      <c r="N112" s="18"/>
      <c r="O112" s="18"/>
      <c r="P112" s="18"/>
      <c r="Q112" s="18"/>
      <c r="R112" s="106">
        <v>48650</v>
      </c>
      <c r="S112" s="163" t="s">
        <v>215</v>
      </c>
    </row>
    <row r="113" spans="1:19" ht="24.75">
      <c r="A113" s="1">
        <v>2</v>
      </c>
      <c r="B113" s="29" t="s">
        <v>363</v>
      </c>
      <c r="C113" s="10" t="s">
        <v>424</v>
      </c>
      <c r="D113" s="28" t="s">
        <v>364</v>
      </c>
      <c r="E113" s="10"/>
      <c r="F113" s="22"/>
      <c r="G113" s="28" t="s">
        <v>364</v>
      </c>
      <c r="H113" s="24"/>
      <c r="I113" s="25"/>
      <c r="J113" s="22"/>
      <c r="K113" s="1"/>
      <c r="L113" s="44">
        <v>0</v>
      </c>
      <c r="M113" s="8"/>
      <c r="N113" s="8"/>
      <c r="O113" s="8"/>
      <c r="P113" s="8"/>
      <c r="Q113" s="8"/>
      <c r="R113" s="9">
        <v>138820</v>
      </c>
      <c r="S113" s="163"/>
    </row>
    <row r="114" spans="1:19" ht="24.75">
      <c r="A114" s="1">
        <v>3</v>
      </c>
      <c r="B114" s="29" t="s">
        <v>365</v>
      </c>
      <c r="C114" s="10" t="s">
        <v>425</v>
      </c>
      <c r="D114" s="28" t="s">
        <v>366</v>
      </c>
      <c r="E114" s="10"/>
      <c r="F114" s="22"/>
      <c r="G114" s="28" t="s">
        <v>366</v>
      </c>
      <c r="H114" s="24"/>
      <c r="I114" s="25"/>
      <c r="J114" s="22"/>
      <c r="K114" s="1"/>
      <c r="L114" s="44">
        <v>0</v>
      </c>
      <c r="M114" s="8"/>
      <c r="N114" s="8"/>
      <c r="O114" s="8"/>
      <c r="P114" s="8"/>
      <c r="Q114" s="8"/>
      <c r="R114" s="9">
        <v>57150</v>
      </c>
      <c r="S114" s="163"/>
    </row>
    <row r="115" spans="1:19" ht="24.75">
      <c r="A115" s="1">
        <v>4</v>
      </c>
      <c r="B115" s="29" t="s">
        <v>423</v>
      </c>
      <c r="C115" s="10" t="s">
        <v>426</v>
      </c>
      <c r="D115" s="28" t="s">
        <v>427</v>
      </c>
      <c r="E115" s="10"/>
      <c r="F115" s="22"/>
      <c r="G115" s="28"/>
      <c r="H115" s="24"/>
      <c r="I115" s="25"/>
      <c r="J115" s="22"/>
      <c r="K115" s="1"/>
      <c r="L115" s="44">
        <v>0</v>
      </c>
      <c r="M115" s="8"/>
      <c r="N115" s="8"/>
      <c r="O115" s="8"/>
      <c r="P115" s="8"/>
      <c r="Q115" s="8"/>
      <c r="R115" s="9">
        <v>67900</v>
      </c>
      <c r="S115" s="163"/>
    </row>
    <row r="116" spans="1:19" ht="24.75">
      <c r="A116" s="1">
        <v>5</v>
      </c>
      <c r="B116" s="29" t="s">
        <v>428</v>
      </c>
      <c r="C116" s="10" t="s">
        <v>429</v>
      </c>
      <c r="D116" s="28" t="s">
        <v>430</v>
      </c>
      <c r="E116" s="10"/>
      <c r="F116" s="22"/>
      <c r="G116" s="28"/>
      <c r="H116" s="24"/>
      <c r="I116" s="25"/>
      <c r="J116" s="22"/>
      <c r="K116" s="1"/>
      <c r="L116" s="44">
        <v>0</v>
      </c>
      <c r="M116" s="8"/>
      <c r="N116" s="8"/>
      <c r="O116" s="8"/>
      <c r="P116" s="8"/>
      <c r="Q116" s="8"/>
      <c r="R116" s="9">
        <v>320065</v>
      </c>
      <c r="S116" s="163"/>
    </row>
    <row r="117" spans="1:19" ht="24.75">
      <c r="A117" s="193" t="s">
        <v>394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R117" s="89">
        <f>SUM(R112:R116)</f>
        <v>632585</v>
      </c>
      <c r="S117" s="147">
        <f>SUM(R112)</f>
        <v>48650</v>
      </c>
    </row>
    <row r="118" spans="1:19" ht="24.75">
      <c r="A118" s="196" t="s">
        <v>390</v>
      </c>
      <c r="B118" s="197"/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8"/>
    </row>
    <row r="119" spans="1:20" ht="24.75">
      <c r="A119" s="1">
        <v>1</v>
      </c>
      <c r="B119" s="2" t="s">
        <v>254</v>
      </c>
      <c r="C119" s="10" t="s">
        <v>242</v>
      </c>
      <c r="D119" s="10" t="s">
        <v>249</v>
      </c>
      <c r="E119" s="11"/>
      <c r="F119" s="13"/>
      <c r="G119" s="14"/>
      <c r="H119" s="12"/>
      <c r="I119" s="11"/>
      <c r="J119" s="7">
        <v>7</v>
      </c>
      <c r="K119" s="1"/>
      <c r="L119" s="44">
        <v>3500</v>
      </c>
      <c r="M119" s="8"/>
      <c r="N119" s="8"/>
      <c r="O119" s="8"/>
      <c r="P119" s="8"/>
      <c r="Q119" s="8"/>
      <c r="R119" s="9">
        <f>+J119*L119</f>
        <v>24500</v>
      </c>
      <c r="S119" s="163" t="s">
        <v>215</v>
      </c>
      <c r="T119" s="122"/>
    </row>
    <row r="120" spans="1:20" ht="24.75">
      <c r="A120" s="1">
        <v>2</v>
      </c>
      <c r="B120" s="2" t="s">
        <v>255</v>
      </c>
      <c r="C120" s="10" t="s">
        <v>242</v>
      </c>
      <c r="D120" s="10" t="s">
        <v>252</v>
      </c>
      <c r="E120" s="11"/>
      <c r="F120" s="13"/>
      <c r="G120" s="14"/>
      <c r="H120" s="12"/>
      <c r="I120" s="11"/>
      <c r="J120" s="7">
        <v>2</v>
      </c>
      <c r="K120" s="1"/>
      <c r="L120" s="44">
        <v>3500</v>
      </c>
      <c r="M120" s="8"/>
      <c r="N120" s="8"/>
      <c r="O120" s="8"/>
      <c r="P120" s="8"/>
      <c r="Q120" s="8"/>
      <c r="R120" s="9">
        <f>+J120*L120</f>
        <v>7000</v>
      </c>
      <c r="S120" s="163" t="s">
        <v>215</v>
      </c>
      <c r="T120" s="122"/>
    </row>
    <row r="121" spans="1:20" ht="24.75">
      <c r="A121" s="1">
        <v>3</v>
      </c>
      <c r="B121" s="2" t="s">
        <v>256</v>
      </c>
      <c r="C121" s="10" t="s">
        <v>242</v>
      </c>
      <c r="D121" s="10" t="s">
        <v>250</v>
      </c>
      <c r="E121" s="11"/>
      <c r="F121" s="13"/>
      <c r="G121" s="14"/>
      <c r="H121" s="12"/>
      <c r="I121" s="11"/>
      <c r="J121" s="7">
        <v>7</v>
      </c>
      <c r="K121" s="1"/>
      <c r="L121" s="44">
        <v>4000</v>
      </c>
      <c r="M121" s="8"/>
      <c r="N121" s="8"/>
      <c r="O121" s="8"/>
      <c r="P121" s="8"/>
      <c r="Q121" s="8"/>
      <c r="R121" s="9">
        <f>+J121*L121</f>
        <v>28000</v>
      </c>
      <c r="S121" s="163" t="s">
        <v>215</v>
      </c>
      <c r="T121" s="122"/>
    </row>
    <row r="122" spans="1:20" ht="24.75">
      <c r="A122" s="1">
        <v>4</v>
      </c>
      <c r="B122" s="2" t="s">
        <v>255</v>
      </c>
      <c r="C122" s="10" t="s">
        <v>242</v>
      </c>
      <c r="D122" s="10" t="s">
        <v>253</v>
      </c>
      <c r="E122" s="11"/>
      <c r="F122" s="13"/>
      <c r="G122" s="14"/>
      <c r="H122" s="12"/>
      <c r="I122" s="11"/>
      <c r="J122" s="7">
        <v>2</v>
      </c>
      <c r="K122" s="1"/>
      <c r="L122" s="44">
        <v>3500</v>
      </c>
      <c r="M122" s="8"/>
      <c r="N122" s="8"/>
      <c r="O122" s="8"/>
      <c r="P122" s="8"/>
      <c r="Q122" s="8"/>
      <c r="R122" s="9">
        <f>+J122*L122</f>
        <v>7000</v>
      </c>
      <c r="S122" s="163" t="s">
        <v>215</v>
      </c>
      <c r="T122" s="122"/>
    </row>
    <row r="123" spans="1:20" ht="24.75">
      <c r="A123" s="1">
        <v>5</v>
      </c>
      <c r="B123" s="2" t="s">
        <v>257</v>
      </c>
      <c r="C123" s="10" t="s">
        <v>242</v>
      </c>
      <c r="D123" s="10" t="s">
        <v>251</v>
      </c>
      <c r="E123" s="11"/>
      <c r="F123" s="13"/>
      <c r="G123" s="14"/>
      <c r="H123" s="12"/>
      <c r="I123" s="11"/>
      <c r="J123" s="7">
        <v>1</v>
      </c>
      <c r="K123" s="1"/>
      <c r="L123" s="44">
        <v>10700</v>
      </c>
      <c r="M123" s="8"/>
      <c r="N123" s="8"/>
      <c r="O123" s="8"/>
      <c r="P123" s="8"/>
      <c r="Q123" s="8"/>
      <c r="R123" s="9">
        <f>+J123*L123</f>
        <v>10700</v>
      </c>
      <c r="S123" s="163" t="s">
        <v>215</v>
      </c>
      <c r="T123" s="122"/>
    </row>
    <row r="124" spans="1:19" ht="24.75">
      <c r="A124" s="193" t="s">
        <v>394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R124" s="89">
        <f>SUM(R119:R123)</f>
        <v>77200</v>
      </c>
      <c r="S124" s="147">
        <f>SUM(R119:R123)</f>
        <v>77200</v>
      </c>
    </row>
    <row r="125" spans="1:19" ht="24.75">
      <c r="A125" s="196" t="s">
        <v>438</v>
      </c>
      <c r="B125" s="197"/>
      <c r="C125" s="197"/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8"/>
    </row>
    <row r="126" spans="1:19" ht="24.75">
      <c r="A126" s="1">
        <v>1</v>
      </c>
      <c r="B126" s="2" t="s">
        <v>439</v>
      </c>
      <c r="C126" s="214" t="s">
        <v>442</v>
      </c>
      <c r="D126" s="10" t="s">
        <v>441</v>
      </c>
      <c r="E126" s="11"/>
      <c r="F126" s="13"/>
      <c r="G126" s="14"/>
      <c r="H126" s="12"/>
      <c r="I126" s="11"/>
      <c r="K126" s="1"/>
      <c r="L126" s="44"/>
      <c r="M126" s="8"/>
      <c r="N126" s="8"/>
      <c r="O126" s="8"/>
      <c r="P126" s="8"/>
      <c r="Q126" s="8"/>
      <c r="R126" s="9">
        <v>101871.49</v>
      </c>
      <c r="S126" s="69" t="s">
        <v>215</v>
      </c>
    </row>
    <row r="127" spans="1:19" ht="24.75">
      <c r="A127" s="1">
        <v>2</v>
      </c>
      <c r="B127" s="2" t="s">
        <v>440</v>
      </c>
      <c r="C127" s="214" t="s">
        <v>443</v>
      </c>
      <c r="D127" s="10" t="s">
        <v>441</v>
      </c>
      <c r="E127" s="11"/>
      <c r="F127" s="13"/>
      <c r="G127" s="14"/>
      <c r="H127" s="12"/>
      <c r="I127" s="11"/>
      <c r="K127" s="1"/>
      <c r="L127" s="44"/>
      <c r="M127" s="8"/>
      <c r="N127" s="8"/>
      <c r="O127" s="8"/>
      <c r="P127" s="8"/>
      <c r="Q127" s="8"/>
      <c r="R127" s="9">
        <v>27820</v>
      </c>
      <c r="S127" s="69" t="s">
        <v>215</v>
      </c>
    </row>
    <row r="128" spans="1:19" ht="24.75">
      <c r="A128" s="193" t="s">
        <v>394</v>
      </c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R128" s="89">
        <f>SUM(R126:R127)</f>
        <v>129691.49</v>
      </c>
      <c r="S128" s="91">
        <f>SUM(R126:R127)</f>
        <v>129691.49</v>
      </c>
    </row>
    <row r="129" spans="1:19" ht="24.75">
      <c r="A129" s="184" t="s">
        <v>444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6"/>
    </row>
    <row r="130" spans="1:19" ht="24.75">
      <c r="A130" s="58">
        <v>1</v>
      </c>
      <c r="B130" s="59" t="s">
        <v>169</v>
      </c>
      <c r="C130" s="60" t="s">
        <v>130</v>
      </c>
      <c r="D130" s="60" t="s">
        <v>170</v>
      </c>
      <c r="E130" s="61"/>
      <c r="F130" s="62"/>
      <c r="G130" s="62"/>
      <c r="H130" s="63"/>
      <c r="I130" s="61">
        <v>12</v>
      </c>
      <c r="J130" s="64">
        <f aca="true" t="shared" si="15" ref="J130:J137">SUM(E130:I130)</f>
        <v>12</v>
      </c>
      <c r="K130" s="65" t="s">
        <v>96</v>
      </c>
      <c r="L130" s="66">
        <v>58</v>
      </c>
      <c r="M130" s="67">
        <f aca="true" t="shared" si="16" ref="M130:M137">SUM(E130*L130)</f>
        <v>0</v>
      </c>
      <c r="N130" s="67">
        <f aca="true" t="shared" si="17" ref="N130:N137">SUM(F130*L130)</f>
        <v>0</v>
      </c>
      <c r="O130" s="67">
        <f aca="true" t="shared" si="18" ref="O130:O137">SUM(G130*L130)</f>
        <v>0</v>
      </c>
      <c r="P130" s="67">
        <f aca="true" t="shared" si="19" ref="P130:P137">SUM(H130*L130)</f>
        <v>0</v>
      </c>
      <c r="Q130" s="67">
        <f aca="true" t="shared" si="20" ref="Q130:Q137">SUM(I130*L130)</f>
        <v>696</v>
      </c>
      <c r="R130" s="68">
        <f aca="true" t="shared" si="21" ref="R130:R137">SUM(M130:Q130)</f>
        <v>696</v>
      </c>
      <c r="S130" s="163" t="s">
        <v>215</v>
      </c>
    </row>
    <row r="131" spans="1:20" ht="24.75">
      <c r="A131" s="58">
        <v>2</v>
      </c>
      <c r="B131" s="59" t="s">
        <v>169</v>
      </c>
      <c r="C131" s="60" t="s">
        <v>130</v>
      </c>
      <c r="D131" s="60" t="s">
        <v>171</v>
      </c>
      <c r="E131" s="61"/>
      <c r="F131" s="62">
        <v>24</v>
      </c>
      <c r="G131" s="62">
        <v>36</v>
      </c>
      <c r="H131" s="63"/>
      <c r="I131" s="61">
        <v>60</v>
      </c>
      <c r="J131" s="64">
        <f t="shared" si="15"/>
        <v>120</v>
      </c>
      <c r="K131" s="65" t="s">
        <v>96</v>
      </c>
      <c r="L131" s="66">
        <v>58</v>
      </c>
      <c r="M131" s="67">
        <f t="shared" si="16"/>
        <v>0</v>
      </c>
      <c r="N131" s="67">
        <f t="shared" si="17"/>
        <v>1392</v>
      </c>
      <c r="O131" s="67">
        <f t="shared" si="18"/>
        <v>2088</v>
      </c>
      <c r="P131" s="67">
        <f t="shared" si="19"/>
        <v>0</v>
      </c>
      <c r="Q131" s="67">
        <f t="shared" si="20"/>
        <v>3480</v>
      </c>
      <c r="R131" s="68">
        <f t="shared" si="21"/>
        <v>6960</v>
      </c>
      <c r="S131" s="163" t="s">
        <v>215</v>
      </c>
      <c r="T131" s="122"/>
    </row>
    <row r="132" spans="1:19" ht="24.75">
      <c r="A132" s="58">
        <v>3</v>
      </c>
      <c r="B132" s="59" t="s">
        <v>39</v>
      </c>
      <c r="C132" s="60" t="s">
        <v>6</v>
      </c>
      <c r="D132" s="60"/>
      <c r="E132" s="61"/>
      <c r="F132" s="62"/>
      <c r="G132" s="62"/>
      <c r="H132" s="63"/>
      <c r="I132" s="61">
        <v>2</v>
      </c>
      <c r="J132" s="64">
        <f t="shared" si="15"/>
        <v>2</v>
      </c>
      <c r="K132" s="65" t="s">
        <v>97</v>
      </c>
      <c r="L132" s="66">
        <v>69</v>
      </c>
      <c r="M132" s="67">
        <f t="shared" si="16"/>
        <v>0</v>
      </c>
      <c r="N132" s="67">
        <f t="shared" si="17"/>
        <v>0</v>
      </c>
      <c r="O132" s="67">
        <f t="shared" si="18"/>
        <v>0</v>
      </c>
      <c r="P132" s="67">
        <f t="shared" si="19"/>
        <v>0</v>
      </c>
      <c r="Q132" s="67">
        <f t="shared" si="20"/>
        <v>138</v>
      </c>
      <c r="R132" s="68">
        <f t="shared" si="21"/>
        <v>138</v>
      </c>
      <c r="S132" s="163"/>
    </row>
    <row r="133" spans="1:20" ht="24.75">
      <c r="A133" s="58">
        <v>4</v>
      </c>
      <c r="B133" s="74" t="s">
        <v>189</v>
      </c>
      <c r="C133" s="60" t="s">
        <v>130</v>
      </c>
      <c r="D133" s="60" t="s">
        <v>188</v>
      </c>
      <c r="E133" s="75"/>
      <c r="F133" s="76"/>
      <c r="G133" s="76"/>
      <c r="H133" s="76"/>
      <c r="I133" s="77">
        <v>24</v>
      </c>
      <c r="J133" s="78">
        <f t="shared" si="15"/>
        <v>24</v>
      </c>
      <c r="K133" s="60" t="s">
        <v>96</v>
      </c>
      <c r="L133" s="79">
        <v>60</v>
      </c>
      <c r="M133" s="80">
        <f t="shared" si="16"/>
        <v>0</v>
      </c>
      <c r="N133" s="80">
        <f t="shared" si="17"/>
        <v>0</v>
      </c>
      <c r="O133" s="80">
        <f t="shared" si="18"/>
        <v>0</v>
      </c>
      <c r="P133" s="80">
        <f t="shared" si="19"/>
        <v>0</v>
      </c>
      <c r="Q133" s="80">
        <f t="shared" si="20"/>
        <v>1440</v>
      </c>
      <c r="R133" s="68">
        <f t="shared" si="21"/>
        <v>1440</v>
      </c>
      <c r="S133" s="163"/>
      <c r="T133" s="122"/>
    </row>
    <row r="134" spans="1:20" ht="24.75">
      <c r="A134" s="58">
        <v>5</v>
      </c>
      <c r="B134" s="59" t="s">
        <v>191</v>
      </c>
      <c r="C134" s="60" t="s">
        <v>130</v>
      </c>
      <c r="D134" s="60" t="s">
        <v>190</v>
      </c>
      <c r="E134" s="61"/>
      <c r="F134" s="62"/>
      <c r="G134" s="62">
        <v>12</v>
      </c>
      <c r="H134" s="63"/>
      <c r="I134" s="61">
        <v>60</v>
      </c>
      <c r="J134" s="64">
        <f t="shared" si="15"/>
        <v>72</v>
      </c>
      <c r="K134" s="65" t="s">
        <v>96</v>
      </c>
      <c r="L134" s="66">
        <v>58</v>
      </c>
      <c r="M134" s="67">
        <f t="shared" si="16"/>
        <v>0</v>
      </c>
      <c r="N134" s="67">
        <f t="shared" si="17"/>
        <v>0</v>
      </c>
      <c r="O134" s="67">
        <f t="shared" si="18"/>
        <v>696</v>
      </c>
      <c r="P134" s="67">
        <f t="shared" si="19"/>
        <v>0</v>
      </c>
      <c r="Q134" s="67">
        <f t="shared" si="20"/>
        <v>3480</v>
      </c>
      <c r="R134" s="68">
        <f t="shared" si="21"/>
        <v>4176</v>
      </c>
      <c r="S134" s="163"/>
      <c r="T134" s="122"/>
    </row>
    <row r="135" spans="1:20" ht="24.75">
      <c r="A135" s="58">
        <v>6</v>
      </c>
      <c r="B135" s="59" t="s">
        <v>40</v>
      </c>
      <c r="C135" s="60" t="s">
        <v>130</v>
      </c>
      <c r="D135" s="60" t="s">
        <v>192</v>
      </c>
      <c r="E135" s="61">
        <v>72</v>
      </c>
      <c r="F135" s="62"/>
      <c r="G135" s="62"/>
      <c r="H135" s="63">
        <v>12</v>
      </c>
      <c r="I135" s="61">
        <v>60</v>
      </c>
      <c r="J135" s="64">
        <f t="shared" si="15"/>
        <v>144</v>
      </c>
      <c r="K135" s="65" t="s">
        <v>96</v>
      </c>
      <c r="L135" s="66">
        <v>45</v>
      </c>
      <c r="M135" s="67">
        <f t="shared" si="16"/>
        <v>3240</v>
      </c>
      <c r="N135" s="67">
        <f t="shared" si="17"/>
        <v>0</v>
      </c>
      <c r="O135" s="67">
        <f t="shared" si="18"/>
        <v>0</v>
      </c>
      <c r="P135" s="67">
        <f t="shared" si="19"/>
        <v>540</v>
      </c>
      <c r="Q135" s="67">
        <f t="shared" si="20"/>
        <v>2700</v>
      </c>
      <c r="R135" s="68">
        <f t="shared" si="21"/>
        <v>6480</v>
      </c>
      <c r="S135" s="163"/>
      <c r="T135" s="122"/>
    </row>
    <row r="136" spans="1:20" ht="24.75">
      <c r="A136" s="58">
        <v>7</v>
      </c>
      <c r="B136" s="59" t="s">
        <v>194</v>
      </c>
      <c r="C136" s="60" t="s">
        <v>130</v>
      </c>
      <c r="D136" s="60" t="s">
        <v>193</v>
      </c>
      <c r="E136" s="61"/>
      <c r="F136" s="62"/>
      <c r="G136" s="62"/>
      <c r="H136" s="63"/>
      <c r="I136" s="61">
        <v>24</v>
      </c>
      <c r="J136" s="64">
        <f t="shared" si="15"/>
        <v>24</v>
      </c>
      <c r="K136" s="65" t="s">
        <v>96</v>
      </c>
      <c r="L136" s="66">
        <v>48</v>
      </c>
      <c r="M136" s="67">
        <f t="shared" si="16"/>
        <v>0</v>
      </c>
      <c r="N136" s="67">
        <f t="shared" si="17"/>
        <v>0</v>
      </c>
      <c r="O136" s="67">
        <f t="shared" si="18"/>
        <v>0</v>
      </c>
      <c r="P136" s="67">
        <f t="shared" si="19"/>
        <v>0</v>
      </c>
      <c r="Q136" s="67">
        <f t="shared" si="20"/>
        <v>1152</v>
      </c>
      <c r="R136" s="68">
        <f t="shared" si="21"/>
        <v>1152</v>
      </c>
      <c r="S136" s="163"/>
      <c r="T136" s="122"/>
    </row>
    <row r="137" spans="1:20" ht="24.75">
      <c r="A137" s="58">
        <v>8</v>
      </c>
      <c r="B137" s="59" t="s">
        <v>41</v>
      </c>
      <c r="C137" s="60" t="s">
        <v>131</v>
      </c>
      <c r="D137" s="60" t="s">
        <v>109</v>
      </c>
      <c r="E137" s="61"/>
      <c r="F137" s="62"/>
      <c r="G137" s="62">
        <v>6</v>
      </c>
      <c r="H137" s="63"/>
      <c r="I137" s="61">
        <v>12</v>
      </c>
      <c r="J137" s="64">
        <f t="shared" si="15"/>
        <v>18</v>
      </c>
      <c r="K137" s="65" t="s">
        <v>95</v>
      </c>
      <c r="L137" s="66">
        <v>105</v>
      </c>
      <c r="M137" s="67">
        <f t="shared" si="16"/>
        <v>0</v>
      </c>
      <c r="N137" s="67">
        <f t="shared" si="17"/>
        <v>0</v>
      </c>
      <c r="O137" s="67">
        <f t="shared" si="18"/>
        <v>630</v>
      </c>
      <c r="P137" s="67">
        <f t="shared" si="19"/>
        <v>0</v>
      </c>
      <c r="Q137" s="67">
        <f t="shared" si="20"/>
        <v>1260</v>
      </c>
      <c r="R137" s="68">
        <f t="shared" si="21"/>
        <v>1890</v>
      </c>
      <c r="S137" s="163" t="s">
        <v>215</v>
      </c>
      <c r="T137" s="122"/>
    </row>
    <row r="138" spans="1:18" ht="24.75">
      <c r="A138" s="58">
        <v>9</v>
      </c>
      <c r="B138" s="59" t="s">
        <v>12</v>
      </c>
      <c r="C138" s="81" t="s">
        <v>126</v>
      </c>
      <c r="D138" s="81"/>
      <c r="J138" s="64">
        <v>5</v>
      </c>
      <c r="L138" s="49">
        <v>18</v>
      </c>
      <c r="R138" s="9">
        <f>SUM(J138*L138)</f>
        <v>90</v>
      </c>
    </row>
    <row r="139" spans="1:18" ht="24.75">
      <c r="A139" s="58">
        <v>10</v>
      </c>
      <c r="B139" s="59" t="s">
        <v>13</v>
      </c>
      <c r="C139" s="81" t="s">
        <v>126</v>
      </c>
      <c r="D139" s="60"/>
      <c r="J139" s="64">
        <v>3</v>
      </c>
      <c r="L139" s="49">
        <v>27</v>
      </c>
      <c r="R139" s="9">
        <f aca="true" t="shared" si="22" ref="R139:R204">SUM(J139*L139)</f>
        <v>81</v>
      </c>
    </row>
    <row r="140" spans="1:20" ht="24.75">
      <c r="A140" s="184" t="s">
        <v>445</v>
      </c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6"/>
      <c r="T140" s="125"/>
    </row>
    <row r="141" spans="1:18" ht="24.75">
      <c r="A141" s="58">
        <v>11</v>
      </c>
      <c r="B141" s="59" t="s">
        <v>14</v>
      </c>
      <c r="C141" s="81" t="s">
        <v>126</v>
      </c>
      <c r="D141" s="60"/>
      <c r="J141" s="64">
        <v>2</v>
      </c>
      <c r="L141" s="49">
        <v>36</v>
      </c>
      <c r="R141" s="9">
        <f t="shared" si="22"/>
        <v>72</v>
      </c>
    </row>
    <row r="142" spans="1:18" ht="24.75">
      <c r="A142" s="58">
        <v>12</v>
      </c>
      <c r="B142" s="59" t="s">
        <v>15</v>
      </c>
      <c r="C142" s="60" t="s">
        <v>6</v>
      </c>
      <c r="D142" s="60"/>
      <c r="J142" s="64">
        <v>2</v>
      </c>
      <c r="L142" s="49">
        <v>9.5</v>
      </c>
      <c r="R142" s="9">
        <f t="shared" si="22"/>
        <v>19</v>
      </c>
    </row>
    <row r="143" spans="1:20" ht="24.75">
      <c r="A143" s="58">
        <v>13</v>
      </c>
      <c r="B143" s="59" t="s">
        <v>16</v>
      </c>
      <c r="C143" s="81" t="s">
        <v>126</v>
      </c>
      <c r="D143" s="82" t="s">
        <v>186</v>
      </c>
      <c r="J143" s="64">
        <v>27</v>
      </c>
      <c r="L143" s="49">
        <v>40</v>
      </c>
      <c r="R143" s="9">
        <f t="shared" si="22"/>
        <v>1080</v>
      </c>
      <c r="T143" s="122"/>
    </row>
    <row r="144" spans="1:18" ht="24.75">
      <c r="A144" s="58">
        <v>14</v>
      </c>
      <c r="B144" s="70" t="s">
        <v>17</v>
      </c>
      <c r="C144" s="60" t="s">
        <v>127</v>
      </c>
      <c r="D144" s="60"/>
      <c r="J144" s="64">
        <v>32</v>
      </c>
      <c r="L144" s="49">
        <v>18</v>
      </c>
      <c r="R144" s="9">
        <f t="shared" si="22"/>
        <v>576</v>
      </c>
    </row>
    <row r="145" spans="1:18" ht="24.75">
      <c r="A145" s="58">
        <v>15</v>
      </c>
      <c r="B145" s="59" t="s">
        <v>33</v>
      </c>
      <c r="C145" s="60" t="s">
        <v>129</v>
      </c>
      <c r="D145" s="60"/>
      <c r="J145" s="7">
        <v>1</v>
      </c>
      <c r="L145" s="49">
        <v>16</v>
      </c>
      <c r="R145" s="9">
        <f t="shared" si="22"/>
        <v>16</v>
      </c>
    </row>
    <row r="146" spans="1:20" ht="24.75">
      <c r="A146" s="58">
        <v>16</v>
      </c>
      <c r="B146" s="59" t="s">
        <v>34</v>
      </c>
      <c r="C146" s="60" t="s">
        <v>126</v>
      </c>
      <c r="D146" s="60" t="s">
        <v>187</v>
      </c>
      <c r="J146" s="7">
        <v>16</v>
      </c>
      <c r="L146" s="49">
        <v>95</v>
      </c>
      <c r="R146" s="9">
        <f t="shared" si="22"/>
        <v>1520</v>
      </c>
      <c r="T146" s="122"/>
    </row>
    <row r="147" spans="1:18" ht="24.75">
      <c r="A147" s="58">
        <v>17</v>
      </c>
      <c r="B147" s="59" t="s">
        <v>35</v>
      </c>
      <c r="C147" s="60" t="s">
        <v>126</v>
      </c>
      <c r="D147" s="60"/>
      <c r="J147" s="7">
        <v>10</v>
      </c>
      <c r="L147" s="49">
        <v>24</v>
      </c>
      <c r="R147" s="9">
        <f t="shared" si="22"/>
        <v>240</v>
      </c>
    </row>
    <row r="148" spans="1:18" ht="24.75">
      <c r="A148" s="58">
        <v>18</v>
      </c>
      <c r="B148" s="59" t="s">
        <v>36</v>
      </c>
      <c r="C148" s="60" t="s">
        <v>126</v>
      </c>
      <c r="D148" s="60"/>
      <c r="J148" s="7">
        <v>9</v>
      </c>
      <c r="L148" s="49">
        <v>12</v>
      </c>
      <c r="R148" s="9">
        <f t="shared" si="22"/>
        <v>108</v>
      </c>
    </row>
    <row r="149" spans="1:20" ht="24.75">
      <c r="A149" s="58">
        <v>19</v>
      </c>
      <c r="B149" s="59" t="s">
        <v>42</v>
      </c>
      <c r="C149" s="60" t="s">
        <v>126</v>
      </c>
      <c r="D149" s="60"/>
      <c r="J149" s="7">
        <v>41</v>
      </c>
      <c r="L149" s="49">
        <v>28</v>
      </c>
      <c r="R149" s="9">
        <f t="shared" si="22"/>
        <v>1148</v>
      </c>
      <c r="T149" s="122"/>
    </row>
    <row r="150" spans="1:20" ht="24.75">
      <c r="A150" s="58">
        <v>20</v>
      </c>
      <c r="B150" s="59" t="s">
        <v>143</v>
      </c>
      <c r="C150" s="60" t="s">
        <v>126</v>
      </c>
      <c r="D150" s="60" t="s">
        <v>195</v>
      </c>
      <c r="J150" s="7">
        <v>85</v>
      </c>
      <c r="L150" s="49">
        <v>65</v>
      </c>
      <c r="R150" s="9">
        <f t="shared" si="22"/>
        <v>5525</v>
      </c>
      <c r="T150" s="122"/>
    </row>
    <row r="151" spans="1:20" ht="24.75">
      <c r="A151" s="58">
        <v>21</v>
      </c>
      <c r="B151" s="59" t="s">
        <v>166</v>
      </c>
      <c r="C151" s="60" t="s">
        <v>126</v>
      </c>
      <c r="D151" s="60" t="s">
        <v>167</v>
      </c>
      <c r="J151" s="7">
        <v>34</v>
      </c>
      <c r="L151" s="49">
        <v>85</v>
      </c>
      <c r="R151" s="9">
        <f t="shared" si="22"/>
        <v>2890</v>
      </c>
      <c r="T151" s="122"/>
    </row>
    <row r="152" spans="1:18" ht="24.75">
      <c r="A152" s="58">
        <v>22</v>
      </c>
      <c r="B152" s="59" t="s">
        <v>196</v>
      </c>
      <c r="C152" s="60" t="s">
        <v>126</v>
      </c>
      <c r="D152" s="60"/>
      <c r="J152" s="7">
        <v>50</v>
      </c>
      <c r="L152" s="49">
        <v>14</v>
      </c>
      <c r="R152" s="9">
        <f t="shared" si="22"/>
        <v>700</v>
      </c>
    </row>
    <row r="153" spans="1:18" ht="24.75">
      <c r="A153" s="58">
        <v>23</v>
      </c>
      <c r="B153" s="59" t="s">
        <v>197</v>
      </c>
      <c r="C153" s="60" t="s">
        <v>126</v>
      </c>
      <c r="D153" s="60"/>
      <c r="J153" s="7">
        <v>2</v>
      </c>
      <c r="L153" s="49">
        <v>21</v>
      </c>
      <c r="R153" s="9">
        <f t="shared" si="22"/>
        <v>42</v>
      </c>
    </row>
    <row r="154" spans="1:18" ht="24.75">
      <c r="A154" s="58">
        <v>24</v>
      </c>
      <c r="B154" s="59" t="s">
        <v>153</v>
      </c>
      <c r="C154" s="60" t="s">
        <v>139</v>
      </c>
      <c r="D154" s="60" t="s">
        <v>152</v>
      </c>
      <c r="J154" s="7">
        <v>20</v>
      </c>
      <c r="L154" s="49">
        <v>17</v>
      </c>
      <c r="R154" s="9">
        <f t="shared" si="22"/>
        <v>340</v>
      </c>
    </row>
    <row r="155" spans="1:18" ht="24.75">
      <c r="A155" s="58">
        <v>25</v>
      </c>
      <c r="B155" s="59" t="s">
        <v>18</v>
      </c>
      <c r="C155" s="60" t="s">
        <v>6</v>
      </c>
      <c r="D155" s="60"/>
      <c r="J155" s="7">
        <v>4</v>
      </c>
      <c r="L155" s="66">
        <v>42</v>
      </c>
      <c r="R155" s="9">
        <f t="shared" si="22"/>
        <v>168</v>
      </c>
    </row>
    <row r="156" spans="1:18" ht="24.75">
      <c r="A156" s="58">
        <v>26</v>
      </c>
      <c r="B156" s="59" t="s">
        <v>19</v>
      </c>
      <c r="C156" s="60" t="s">
        <v>6</v>
      </c>
      <c r="D156" s="60"/>
      <c r="J156" s="7">
        <v>1</v>
      </c>
      <c r="L156" s="66">
        <v>34</v>
      </c>
      <c r="R156" s="9">
        <f t="shared" si="22"/>
        <v>34</v>
      </c>
    </row>
    <row r="157" spans="1:18" ht="24.75">
      <c r="A157" s="58">
        <v>27</v>
      </c>
      <c r="B157" s="59" t="s">
        <v>20</v>
      </c>
      <c r="C157" s="60" t="s">
        <v>6</v>
      </c>
      <c r="D157" s="60"/>
      <c r="J157" s="7">
        <v>17</v>
      </c>
      <c r="L157" s="66">
        <v>16.5</v>
      </c>
      <c r="R157" s="9">
        <f t="shared" si="22"/>
        <v>280.5</v>
      </c>
    </row>
    <row r="158" spans="1:18" ht="24.75">
      <c r="A158" s="58">
        <v>28</v>
      </c>
      <c r="B158" s="59" t="s">
        <v>21</v>
      </c>
      <c r="C158" s="60" t="s">
        <v>6</v>
      </c>
      <c r="D158" s="60"/>
      <c r="J158" s="7">
        <v>28</v>
      </c>
      <c r="L158" s="66">
        <v>13</v>
      </c>
      <c r="R158" s="9">
        <f t="shared" si="22"/>
        <v>364</v>
      </c>
    </row>
    <row r="159" spans="1:18" ht="24.75">
      <c r="A159" s="58">
        <v>29</v>
      </c>
      <c r="B159" s="59" t="s">
        <v>22</v>
      </c>
      <c r="C159" s="60" t="s">
        <v>6</v>
      </c>
      <c r="D159" s="60"/>
      <c r="J159" s="7">
        <v>18</v>
      </c>
      <c r="L159" s="66">
        <v>8</v>
      </c>
      <c r="R159" s="9">
        <f t="shared" si="22"/>
        <v>144</v>
      </c>
    </row>
    <row r="160" spans="1:19" ht="24.75">
      <c r="A160" s="58">
        <v>30</v>
      </c>
      <c r="B160" s="59" t="s">
        <v>23</v>
      </c>
      <c r="C160" s="60" t="s">
        <v>109</v>
      </c>
      <c r="D160" s="60"/>
      <c r="J160" s="7">
        <v>10</v>
      </c>
      <c r="L160" s="66">
        <v>35</v>
      </c>
      <c r="R160" s="9">
        <f t="shared" si="22"/>
        <v>350</v>
      </c>
      <c r="S160" s="163" t="s">
        <v>215</v>
      </c>
    </row>
    <row r="161" spans="1:19" ht="24.75">
      <c r="A161" s="58">
        <v>31</v>
      </c>
      <c r="B161" s="59" t="s">
        <v>24</v>
      </c>
      <c r="C161" s="60" t="s">
        <v>109</v>
      </c>
      <c r="D161" s="60"/>
      <c r="J161" s="7">
        <v>10</v>
      </c>
      <c r="L161" s="66">
        <v>35</v>
      </c>
      <c r="R161" s="9">
        <f t="shared" si="22"/>
        <v>350</v>
      </c>
      <c r="S161" s="163" t="s">
        <v>215</v>
      </c>
    </row>
    <row r="162" spans="1:19" ht="24.75">
      <c r="A162" s="58">
        <v>32</v>
      </c>
      <c r="B162" s="59" t="s">
        <v>25</v>
      </c>
      <c r="C162" s="60" t="s">
        <v>109</v>
      </c>
      <c r="D162" s="60"/>
      <c r="J162" s="7">
        <v>1</v>
      </c>
      <c r="L162" s="66">
        <v>26</v>
      </c>
      <c r="R162" s="9">
        <f t="shared" si="22"/>
        <v>26</v>
      </c>
      <c r="S162" s="163" t="s">
        <v>215</v>
      </c>
    </row>
    <row r="163" spans="1:20" ht="24.75">
      <c r="A163" s="58">
        <v>33</v>
      </c>
      <c r="B163" s="59" t="s">
        <v>26</v>
      </c>
      <c r="C163" s="60" t="s">
        <v>120</v>
      </c>
      <c r="D163" s="60" t="s">
        <v>122</v>
      </c>
      <c r="J163" s="7">
        <v>4</v>
      </c>
      <c r="L163" s="66">
        <v>250</v>
      </c>
      <c r="R163" s="9">
        <f t="shared" si="22"/>
        <v>1000</v>
      </c>
      <c r="T163" s="122"/>
    </row>
    <row r="164" spans="1:20" ht="24.75">
      <c r="A164" s="58">
        <v>34</v>
      </c>
      <c r="B164" s="59" t="s">
        <v>27</v>
      </c>
      <c r="C164" s="60" t="s">
        <v>120</v>
      </c>
      <c r="D164" s="60" t="s">
        <v>123</v>
      </c>
      <c r="J164" s="7">
        <v>29</v>
      </c>
      <c r="L164" s="66">
        <v>95</v>
      </c>
      <c r="R164" s="9">
        <f t="shared" si="22"/>
        <v>2755</v>
      </c>
      <c r="T164" s="122"/>
    </row>
    <row r="165" spans="1:20" ht="24.75">
      <c r="A165" s="58">
        <v>35</v>
      </c>
      <c r="B165" s="59" t="s">
        <v>28</v>
      </c>
      <c r="C165" s="60" t="s">
        <v>120</v>
      </c>
      <c r="D165" s="83" t="s">
        <v>121</v>
      </c>
      <c r="J165" s="7">
        <v>36</v>
      </c>
      <c r="L165" s="66">
        <v>60</v>
      </c>
      <c r="R165" s="9">
        <f t="shared" si="22"/>
        <v>2160</v>
      </c>
      <c r="T165" s="122"/>
    </row>
    <row r="166" spans="1:20" ht="24.75">
      <c r="A166" s="58">
        <v>36</v>
      </c>
      <c r="B166" s="59" t="s">
        <v>29</v>
      </c>
      <c r="C166" s="60" t="s">
        <v>120</v>
      </c>
      <c r="D166" s="60" t="s">
        <v>124</v>
      </c>
      <c r="J166" s="7">
        <v>30</v>
      </c>
      <c r="L166" s="66">
        <v>144</v>
      </c>
      <c r="R166" s="9">
        <f t="shared" si="22"/>
        <v>4320</v>
      </c>
      <c r="T166" s="122"/>
    </row>
    <row r="167" spans="1:18" ht="24.75">
      <c r="A167" s="58">
        <v>37</v>
      </c>
      <c r="B167" s="59" t="s">
        <v>30</v>
      </c>
      <c r="C167" s="60" t="s">
        <v>120</v>
      </c>
      <c r="D167" s="60"/>
      <c r="J167" s="7">
        <v>2</v>
      </c>
      <c r="L167" s="79">
        <v>98</v>
      </c>
      <c r="R167" s="9">
        <f t="shared" si="22"/>
        <v>196</v>
      </c>
    </row>
    <row r="168" spans="1:18" ht="24.75">
      <c r="A168" s="58">
        <v>38</v>
      </c>
      <c r="B168" s="59" t="s">
        <v>31</v>
      </c>
      <c r="C168" s="60" t="s">
        <v>120</v>
      </c>
      <c r="D168" s="60"/>
      <c r="J168" s="7">
        <v>2</v>
      </c>
      <c r="L168" s="79">
        <v>72</v>
      </c>
      <c r="R168" s="9">
        <f t="shared" si="22"/>
        <v>144</v>
      </c>
    </row>
    <row r="169" spans="1:18" ht="24.75">
      <c r="A169" s="58">
        <v>39</v>
      </c>
      <c r="B169" s="59" t="s">
        <v>32</v>
      </c>
      <c r="C169" s="60" t="s">
        <v>120</v>
      </c>
      <c r="D169" s="60"/>
      <c r="J169" s="7">
        <v>2</v>
      </c>
      <c r="L169" s="79">
        <v>79</v>
      </c>
      <c r="R169" s="9">
        <f t="shared" si="22"/>
        <v>158</v>
      </c>
    </row>
    <row r="170" spans="1:18" ht="24.75">
      <c r="A170" s="58">
        <v>40</v>
      </c>
      <c r="B170" s="70" t="s">
        <v>37</v>
      </c>
      <c r="C170" s="60" t="s">
        <v>6</v>
      </c>
      <c r="D170" s="60" t="s">
        <v>172</v>
      </c>
      <c r="J170" s="7">
        <v>31</v>
      </c>
      <c r="L170" s="49">
        <v>8</v>
      </c>
      <c r="R170" s="9">
        <f t="shared" si="22"/>
        <v>248</v>
      </c>
    </row>
    <row r="171" spans="1:18" ht="24.75">
      <c r="A171" s="58">
        <v>41</v>
      </c>
      <c r="B171" s="59" t="s">
        <v>38</v>
      </c>
      <c r="C171" s="60" t="s">
        <v>6</v>
      </c>
      <c r="D171" s="60" t="s">
        <v>173</v>
      </c>
      <c r="J171" s="7">
        <v>102</v>
      </c>
      <c r="L171" s="49">
        <v>6</v>
      </c>
      <c r="R171" s="9">
        <f t="shared" si="22"/>
        <v>612</v>
      </c>
    </row>
    <row r="172" spans="1:18" ht="24.75">
      <c r="A172" s="58">
        <v>42</v>
      </c>
      <c r="B172" s="59" t="s">
        <v>45</v>
      </c>
      <c r="C172" s="60" t="s">
        <v>133</v>
      </c>
      <c r="D172" s="60"/>
      <c r="J172" s="7">
        <v>3</v>
      </c>
      <c r="L172" s="49">
        <v>50</v>
      </c>
      <c r="R172" s="9">
        <f t="shared" si="22"/>
        <v>150</v>
      </c>
    </row>
    <row r="173" spans="1:18" ht="24.75">
      <c r="A173" s="58">
        <v>43</v>
      </c>
      <c r="B173" s="59" t="s">
        <v>46</v>
      </c>
      <c r="C173" s="60" t="s">
        <v>109</v>
      </c>
      <c r="D173" s="60"/>
      <c r="J173" s="7">
        <v>2</v>
      </c>
      <c r="L173" s="49">
        <v>10</v>
      </c>
      <c r="R173" s="9">
        <f t="shared" si="22"/>
        <v>20</v>
      </c>
    </row>
    <row r="174" spans="1:20" ht="24.75">
      <c r="A174" s="184" t="s">
        <v>445</v>
      </c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6"/>
      <c r="T174" s="125"/>
    </row>
    <row r="175" spans="1:18" ht="24.75">
      <c r="A175" s="58">
        <v>44</v>
      </c>
      <c r="B175" s="59" t="s">
        <v>47</v>
      </c>
      <c r="C175" s="60" t="s">
        <v>134</v>
      </c>
      <c r="D175" s="60" t="s">
        <v>198</v>
      </c>
      <c r="J175" s="7">
        <v>108</v>
      </c>
      <c r="L175" s="49">
        <v>3.75</v>
      </c>
      <c r="R175" s="9">
        <f t="shared" si="22"/>
        <v>405</v>
      </c>
    </row>
    <row r="176" spans="1:18" ht="24.75">
      <c r="A176" s="58">
        <v>45</v>
      </c>
      <c r="B176" s="59" t="s">
        <v>48</v>
      </c>
      <c r="C176" s="60" t="s">
        <v>134</v>
      </c>
      <c r="D176" s="60" t="s">
        <v>199</v>
      </c>
      <c r="J176" s="7">
        <v>6</v>
      </c>
      <c r="L176" s="49">
        <v>3.5</v>
      </c>
      <c r="R176" s="9">
        <f t="shared" si="22"/>
        <v>21</v>
      </c>
    </row>
    <row r="177" spans="1:18" ht="24.75">
      <c r="A177" s="58">
        <v>46</v>
      </c>
      <c r="B177" s="59" t="s">
        <v>164</v>
      </c>
      <c r="C177" s="60" t="s">
        <v>6</v>
      </c>
      <c r="D177" s="60" t="s">
        <v>125</v>
      </c>
      <c r="J177" s="7">
        <v>3</v>
      </c>
      <c r="L177" s="49">
        <v>20</v>
      </c>
      <c r="R177" s="9">
        <f t="shared" si="22"/>
        <v>60</v>
      </c>
    </row>
    <row r="178" spans="1:18" ht="24.75">
      <c r="A178" s="58">
        <v>47</v>
      </c>
      <c r="B178" s="59" t="s">
        <v>165</v>
      </c>
      <c r="C178" s="60" t="s">
        <v>6</v>
      </c>
      <c r="D178" s="60" t="s">
        <v>125</v>
      </c>
      <c r="J178" s="7">
        <v>15</v>
      </c>
      <c r="L178" s="49">
        <v>20</v>
      </c>
      <c r="R178" s="9">
        <f t="shared" si="22"/>
        <v>300</v>
      </c>
    </row>
    <row r="179" spans="1:18" ht="24.75">
      <c r="A179" s="58">
        <v>48</v>
      </c>
      <c r="B179" s="59" t="s">
        <v>53</v>
      </c>
      <c r="C179" s="60" t="s">
        <v>6</v>
      </c>
      <c r="D179" s="60" t="s">
        <v>373</v>
      </c>
      <c r="J179" s="7">
        <v>5</v>
      </c>
      <c r="L179" s="49">
        <v>7</v>
      </c>
      <c r="R179" s="9">
        <f t="shared" si="22"/>
        <v>35</v>
      </c>
    </row>
    <row r="180" spans="1:18" ht="24.75">
      <c r="A180" s="58">
        <v>49</v>
      </c>
      <c r="B180" s="59" t="s">
        <v>54</v>
      </c>
      <c r="C180" s="60" t="s">
        <v>6</v>
      </c>
      <c r="D180" s="60" t="s">
        <v>373</v>
      </c>
      <c r="J180" s="7">
        <v>9</v>
      </c>
      <c r="L180" s="49">
        <v>7</v>
      </c>
      <c r="R180" s="9">
        <f t="shared" si="22"/>
        <v>63</v>
      </c>
    </row>
    <row r="181" spans="1:18" ht="24.75">
      <c r="A181" s="58">
        <v>50</v>
      </c>
      <c r="B181" s="59" t="s">
        <v>55</v>
      </c>
      <c r="C181" s="60" t="s">
        <v>6</v>
      </c>
      <c r="D181" s="60" t="s">
        <v>373</v>
      </c>
      <c r="J181" s="7">
        <v>2</v>
      </c>
      <c r="L181" s="49">
        <v>7</v>
      </c>
      <c r="R181" s="9">
        <f t="shared" si="22"/>
        <v>14</v>
      </c>
    </row>
    <row r="182" spans="1:18" ht="24.75">
      <c r="A182" s="58">
        <v>51</v>
      </c>
      <c r="B182" s="70" t="s">
        <v>56</v>
      </c>
      <c r="C182" s="60" t="s">
        <v>6</v>
      </c>
      <c r="D182" s="84" t="s">
        <v>168</v>
      </c>
      <c r="J182" s="7">
        <v>8</v>
      </c>
      <c r="L182" s="49">
        <v>24</v>
      </c>
      <c r="R182" s="9">
        <f t="shared" si="22"/>
        <v>192</v>
      </c>
    </row>
    <row r="183" spans="1:18" ht="24.75">
      <c r="A183" s="58">
        <v>52</v>
      </c>
      <c r="B183" s="70" t="s">
        <v>57</v>
      </c>
      <c r="C183" s="60" t="s">
        <v>6</v>
      </c>
      <c r="D183" s="60" t="s">
        <v>202</v>
      </c>
      <c r="J183" s="7">
        <v>20</v>
      </c>
      <c r="L183" s="49">
        <v>14</v>
      </c>
      <c r="R183" s="9">
        <f t="shared" si="22"/>
        <v>280</v>
      </c>
    </row>
    <row r="184" spans="1:18" ht="24.75">
      <c r="A184" s="58">
        <v>53</v>
      </c>
      <c r="B184" s="70" t="s">
        <v>58</v>
      </c>
      <c r="C184" s="60" t="s">
        <v>135</v>
      </c>
      <c r="D184" s="60" t="s">
        <v>203</v>
      </c>
      <c r="J184" s="7">
        <v>3</v>
      </c>
      <c r="L184" s="49">
        <v>10</v>
      </c>
      <c r="R184" s="9">
        <f t="shared" si="22"/>
        <v>30</v>
      </c>
    </row>
    <row r="185" spans="1:18" ht="24.75">
      <c r="A185" s="58">
        <v>54</v>
      </c>
      <c r="B185" s="70" t="s">
        <v>59</v>
      </c>
      <c r="C185" s="60" t="s">
        <v>135</v>
      </c>
      <c r="D185" s="60" t="s">
        <v>204</v>
      </c>
      <c r="J185" s="7">
        <v>3</v>
      </c>
      <c r="L185" s="49">
        <v>15</v>
      </c>
      <c r="R185" s="9">
        <f t="shared" si="22"/>
        <v>45</v>
      </c>
    </row>
    <row r="186" spans="1:18" ht="24.75">
      <c r="A186" s="58">
        <v>55</v>
      </c>
      <c r="B186" s="70" t="s">
        <v>60</v>
      </c>
      <c r="C186" s="60" t="s">
        <v>6</v>
      </c>
      <c r="D186" s="60"/>
      <c r="J186" s="7">
        <v>3</v>
      </c>
      <c r="L186" s="49">
        <v>42</v>
      </c>
      <c r="R186" s="9">
        <f t="shared" si="22"/>
        <v>126</v>
      </c>
    </row>
    <row r="187" spans="1:18" ht="24.75">
      <c r="A187" s="58">
        <v>56</v>
      </c>
      <c r="B187" s="59" t="s">
        <v>160</v>
      </c>
      <c r="C187" s="60" t="s">
        <v>137</v>
      </c>
      <c r="D187" s="60" t="s">
        <v>159</v>
      </c>
      <c r="J187" s="7">
        <v>22</v>
      </c>
      <c r="L187" s="49">
        <v>20</v>
      </c>
      <c r="R187" s="9">
        <f t="shared" si="22"/>
        <v>440</v>
      </c>
    </row>
    <row r="188" spans="1:18" ht="24.75">
      <c r="A188" s="58">
        <v>57</v>
      </c>
      <c r="B188" s="70" t="s">
        <v>64</v>
      </c>
      <c r="C188" s="60" t="s">
        <v>163</v>
      </c>
      <c r="D188" s="60" t="s">
        <v>161</v>
      </c>
      <c r="J188" s="7">
        <v>5</v>
      </c>
      <c r="L188" s="49">
        <v>60</v>
      </c>
      <c r="R188" s="9">
        <f t="shared" si="22"/>
        <v>300</v>
      </c>
    </row>
    <row r="189" spans="1:18" ht="24.75">
      <c r="A189" s="58">
        <v>58</v>
      </c>
      <c r="B189" s="70" t="s">
        <v>65</v>
      </c>
      <c r="C189" s="60" t="s">
        <v>163</v>
      </c>
      <c r="D189" s="60" t="s">
        <v>162</v>
      </c>
      <c r="J189" s="7">
        <v>5</v>
      </c>
      <c r="L189" s="49">
        <v>60</v>
      </c>
      <c r="R189" s="9">
        <f t="shared" si="22"/>
        <v>300</v>
      </c>
    </row>
    <row r="190" spans="1:18" ht="24.75">
      <c r="A190" s="58">
        <v>59</v>
      </c>
      <c r="B190" s="70" t="s">
        <v>66</v>
      </c>
      <c r="C190" s="60" t="s">
        <v>126</v>
      </c>
      <c r="D190" s="60"/>
      <c r="J190" s="7">
        <v>21</v>
      </c>
      <c r="L190" s="49">
        <v>40</v>
      </c>
      <c r="R190" s="9">
        <f t="shared" si="22"/>
        <v>840</v>
      </c>
    </row>
    <row r="191" spans="1:18" ht="24.75">
      <c r="A191" s="58">
        <v>60</v>
      </c>
      <c r="B191" s="70" t="s">
        <v>67</v>
      </c>
      <c r="C191" s="60" t="s">
        <v>205</v>
      </c>
      <c r="D191" s="60" t="s">
        <v>206</v>
      </c>
      <c r="J191" s="7">
        <v>10</v>
      </c>
      <c r="L191" s="49">
        <v>48</v>
      </c>
      <c r="R191" s="9">
        <f t="shared" si="22"/>
        <v>480</v>
      </c>
    </row>
    <row r="192" spans="1:20" ht="24.75">
      <c r="A192" s="58">
        <v>61</v>
      </c>
      <c r="B192" s="70" t="s">
        <v>68</v>
      </c>
      <c r="C192" s="60" t="s">
        <v>6</v>
      </c>
      <c r="D192" s="60"/>
      <c r="J192" s="7">
        <v>5</v>
      </c>
      <c r="L192" s="49">
        <v>240</v>
      </c>
      <c r="R192" s="9">
        <f t="shared" si="22"/>
        <v>1200</v>
      </c>
      <c r="T192" s="122"/>
    </row>
    <row r="193" spans="1:20" ht="24.75">
      <c r="A193" s="58">
        <v>62</v>
      </c>
      <c r="B193" s="70" t="s">
        <v>69</v>
      </c>
      <c r="C193" s="60" t="s">
        <v>6</v>
      </c>
      <c r="D193" s="60"/>
      <c r="J193" s="7">
        <v>5</v>
      </c>
      <c r="L193" s="49">
        <v>495</v>
      </c>
      <c r="R193" s="9">
        <f t="shared" si="22"/>
        <v>2475</v>
      </c>
      <c r="T193" s="122"/>
    </row>
    <row r="194" spans="1:18" ht="24.75">
      <c r="A194" s="58">
        <v>63</v>
      </c>
      <c r="B194" s="70" t="s">
        <v>70</v>
      </c>
      <c r="C194" s="60" t="s">
        <v>138</v>
      </c>
      <c r="D194" s="60"/>
      <c r="J194" s="7">
        <v>1</v>
      </c>
      <c r="L194" s="49">
        <v>50</v>
      </c>
      <c r="R194" s="9">
        <f t="shared" si="22"/>
        <v>50</v>
      </c>
    </row>
    <row r="195" spans="1:18" ht="24.75">
      <c r="A195" s="58">
        <v>64</v>
      </c>
      <c r="B195" s="59" t="s">
        <v>157</v>
      </c>
      <c r="C195" s="60" t="s">
        <v>6</v>
      </c>
      <c r="D195" s="60" t="s">
        <v>154</v>
      </c>
      <c r="J195" s="7">
        <v>4</v>
      </c>
      <c r="L195" s="49">
        <v>10</v>
      </c>
      <c r="R195" s="9">
        <f t="shared" si="22"/>
        <v>40</v>
      </c>
    </row>
    <row r="196" spans="1:18" ht="24.75">
      <c r="A196" s="58">
        <v>65</v>
      </c>
      <c r="B196" s="59" t="s">
        <v>158</v>
      </c>
      <c r="C196" s="60" t="s">
        <v>6</v>
      </c>
      <c r="D196" s="60" t="s">
        <v>155</v>
      </c>
      <c r="J196" s="7">
        <v>4</v>
      </c>
      <c r="L196" s="49">
        <v>10</v>
      </c>
      <c r="R196" s="9">
        <f t="shared" si="22"/>
        <v>40</v>
      </c>
    </row>
    <row r="197" spans="1:18" ht="24.75">
      <c r="A197" s="58">
        <v>66</v>
      </c>
      <c r="B197" s="59" t="s">
        <v>158</v>
      </c>
      <c r="C197" s="60" t="s">
        <v>6</v>
      </c>
      <c r="D197" s="60" t="s">
        <v>156</v>
      </c>
      <c r="J197" s="7">
        <v>4</v>
      </c>
      <c r="L197" s="49">
        <v>10</v>
      </c>
      <c r="R197" s="9">
        <f t="shared" si="22"/>
        <v>40</v>
      </c>
    </row>
    <row r="198" spans="1:18" ht="24.75">
      <c r="A198" s="58">
        <v>67</v>
      </c>
      <c r="B198" s="59" t="s">
        <v>71</v>
      </c>
      <c r="C198" s="60" t="s">
        <v>6</v>
      </c>
      <c r="D198" s="60"/>
      <c r="J198" s="7">
        <v>58</v>
      </c>
      <c r="L198" s="49">
        <v>3.25</v>
      </c>
      <c r="R198" s="9">
        <f t="shared" si="22"/>
        <v>188.5</v>
      </c>
    </row>
    <row r="199" spans="1:18" ht="24.75">
      <c r="A199" s="58">
        <v>68</v>
      </c>
      <c r="B199" s="59" t="s">
        <v>72</v>
      </c>
      <c r="C199" s="60" t="s">
        <v>6</v>
      </c>
      <c r="D199" s="60"/>
      <c r="J199" s="7">
        <v>7</v>
      </c>
      <c r="L199" s="49">
        <v>3.25</v>
      </c>
      <c r="R199" s="9">
        <f t="shared" si="22"/>
        <v>22.75</v>
      </c>
    </row>
    <row r="200" spans="1:18" ht="24.75">
      <c r="A200" s="58">
        <v>69</v>
      </c>
      <c r="B200" s="59" t="s">
        <v>73</v>
      </c>
      <c r="C200" s="60" t="s">
        <v>6</v>
      </c>
      <c r="D200" s="60"/>
      <c r="J200" s="7">
        <v>4</v>
      </c>
      <c r="L200" s="49">
        <v>3.25</v>
      </c>
      <c r="R200" s="9">
        <f t="shared" si="22"/>
        <v>13</v>
      </c>
    </row>
    <row r="201" spans="1:18" ht="24.75">
      <c r="A201" s="58">
        <v>70</v>
      </c>
      <c r="B201" s="70" t="s">
        <v>74</v>
      </c>
      <c r="C201" s="60" t="s">
        <v>6</v>
      </c>
      <c r="D201" s="60"/>
      <c r="J201" s="7">
        <v>6</v>
      </c>
      <c r="L201" s="49">
        <v>34.5</v>
      </c>
      <c r="R201" s="9">
        <f t="shared" si="22"/>
        <v>207</v>
      </c>
    </row>
    <row r="202" spans="1:18" ht="24.75">
      <c r="A202" s="58">
        <v>71</v>
      </c>
      <c r="B202" s="59" t="s">
        <v>75</v>
      </c>
      <c r="C202" s="60" t="s">
        <v>109</v>
      </c>
      <c r="D202" s="60"/>
      <c r="J202" s="7">
        <v>1</v>
      </c>
      <c r="L202" s="49">
        <v>450</v>
      </c>
      <c r="R202" s="9">
        <f t="shared" si="22"/>
        <v>450</v>
      </c>
    </row>
    <row r="203" spans="1:20" ht="24.75">
      <c r="A203" s="58">
        <v>72</v>
      </c>
      <c r="B203" s="70" t="s">
        <v>151</v>
      </c>
      <c r="C203" s="60" t="s">
        <v>109</v>
      </c>
      <c r="D203" s="60" t="s">
        <v>211</v>
      </c>
      <c r="J203" s="7">
        <v>11</v>
      </c>
      <c r="L203" s="49">
        <v>160</v>
      </c>
      <c r="R203" s="9">
        <f t="shared" si="22"/>
        <v>1760</v>
      </c>
      <c r="T203" s="122"/>
    </row>
    <row r="204" spans="1:18" ht="24.75">
      <c r="A204" s="58">
        <v>73</v>
      </c>
      <c r="B204" s="70" t="s">
        <v>78</v>
      </c>
      <c r="C204" s="60" t="s">
        <v>109</v>
      </c>
      <c r="D204" s="60"/>
      <c r="J204" s="7">
        <v>20</v>
      </c>
      <c r="L204" s="49">
        <v>3.5</v>
      </c>
      <c r="R204" s="9">
        <f t="shared" si="22"/>
        <v>70</v>
      </c>
    </row>
    <row r="205" spans="1:20" ht="24.75">
      <c r="A205" s="58">
        <v>74</v>
      </c>
      <c r="B205" s="85" t="s">
        <v>79</v>
      </c>
      <c r="C205" s="60" t="s">
        <v>109</v>
      </c>
      <c r="D205" s="60"/>
      <c r="J205" s="7">
        <v>40</v>
      </c>
      <c r="L205" s="49">
        <v>110</v>
      </c>
      <c r="R205" s="9">
        <f aca="true" t="shared" si="23" ref="R205:R217">SUM(J205*L205)</f>
        <v>4400</v>
      </c>
      <c r="T205" s="122"/>
    </row>
    <row r="206" spans="1:18" ht="24.75">
      <c r="A206" s="58">
        <v>75</v>
      </c>
      <c r="B206" s="70" t="s">
        <v>80</v>
      </c>
      <c r="C206" s="60" t="s">
        <v>141</v>
      </c>
      <c r="D206" s="60" t="s">
        <v>212</v>
      </c>
      <c r="J206" s="7">
        <v>5</v>
      </c>
      <c r="L206" s="49">
        <v>30</v>
      </c>
      <c r="R206" s="9">
        <f t="shared" si="23"/>
        <v>150</v>
      </c>
    </row>
    <row r="207" spans="1:18" ht="24.75">
      <c r="A207" s="58">
        <v>76</v>
      </c>
      <c r="B207" s="70" t="s">
        <v>81</v>
      </c>
      <c r="C207" s="60" t="s">
        <v>142</v>
      </c>
      <c r="D207" s="60"/>
      <c r="J207" s="7">
        <v>1</v>
      </c>
      <c r="L207" s="49">
        <v>150</v>
      </c>
      <c r="R207" s="9">
        <f t="shared" si="23"/>
        <v>150</v>
      </c>
    </row>
    <row r="208" spans="1:20" ht="24.75">
      <c r="A208" s="184" t="s">
        <v>445</v>
      </c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  <c r="S208" s="186"/>
      <c r="T208" s="125"/>
    </row>
    <row r="209" spans="1:18" ht="24.75">
      <c r="A209" s="58">
        <v>77</v>
      </c>
      <c r="B209" s="70" t="s">
        <v>82</v>
      </c>
      <c r="C209" s="86" t="s">
        <v>136</v>
      </c>
      <c r="D209" s="60" t="s">
        <v>118</v>
      </c>
      <c r="J209" s="7">
        <v>7</v>
      </c>
      <c r="L209" s="49">
        <v>30</v>
      </c>
      <c r="R209" s="9">
        <f t="shared" si="23"/>
        <v>210</v>
      </c>
    </row>
    <row r="210" spans="1:18" ht="24.75">
      <c r="A210" s="58">
        <v>78</v>
      </c>
      <c r="B210" s="59" t="s">
        <v>83</v>
      </c>
      <c r="C210" s="60" t="s">
        <v>213</v>
      </c>
      <c r="D210" s="60" t="s">
        <v>214</v>
      </c>
      <c r="J210" s="7">
        <v>10</v>
      </c>
      <c r="L210" s="49">
        <v>33</v>
      </c>
      <c r="R210" s="9">
        <f t="shared" si="23"/>
        <v>330</v>
      </c>
    </row>
    <row r="211" spans="1:18" ht="24.75">
      <c r="A211" s="58">
        <v>79</v>
      </c>
      <c r="B211" s="70" t="s">
        <v>84</v>
      </c>
      <c r="C211" s="60" t="s">
        <v>109</v>
      </c>
      <c r="D211" s="60"/>
      <c r="J211" s="7">
        <v>2</v>
      </c>
      <c r="L211" s="49">
        <v>3</v>
      </c>
      <c r="R211" s="9">
        <f t="shared" si="23"/>
        <v>6</v>
      </c>
    </row>
    <row r="212" spans="1:18" ht="24.75">
      <c r="A212" s="58">
        <v>80</v>
      </c>
      <c r="B212" s="70" t="s">
        <v>85</v>
      </c>
      <c r="C212" s="60" t="s">
        <v>109</v>
      </c>
      <c r="D212" s="60"/>
      <c r="J212" s="7">
        <v>2</v>
      </c>
      <c r="L212" s="49">
        <v>4</v>
      </c>
      <c r="R212" s="9">
        <f t="shared" si="23"/>
        <v>8</v>
      </c>
    </row>
    <row r="213" spans="1:18" ht="24.75">
      <c r="A213" s="58">
        <v>81</v>
      </c>
      <c r="B213" s="70" t="s">
        <v>86</v>
      </c>
      <c r="C213" s="60" t="s">
        <v>109</v>
      </c>
      <c r="D213" s="60"/>
      <c r="J213" s="7">
        <v>56</v>
      </c>
      <c r="L213" s="49">
        <v>5</v>
      </c>
      <c r="R213" s="9">
        <f t="shared" si="23"/>
        <v>280</v>
      </c>
    </row>
    <row r="214" spans="1:18" ht="24.75">
      <c r="A214" s="58">
        <v>82</v>
      </c>
      <c r="B214" s="70" t="s">
        <v>87</v>
      </c>
      <c r="C214" s="60" t="s">
        <v>109</v>
      </c>
      <c r="D214" s="60"/>
      <c r="J214" s="7">
        <v>17</v>
      </c>
      <c r="L214" s="49">
        <v>6</v>
      </c>
      <c r="R214" s="9">
        <f t="shared" si="23"/>
        <v>102</v>
      </c>
    </row>
    <row r="215" spans="1:18" ht="24.75">
      <c r="A215" s="58">
        <v>83</v>
      </c>
      <c r="B215" s="70" t="s">
        <v>88</v>
      </c>
      <c r="C215" s="60" t="s">
        <v>109</v>
      </c>
      <c r="D215" s="60"/>
      <c r="J215" s="7">
        <v>7</v>
      </c>
      <c r="L215" s="49">
        <v>10</v>
      </c>
      <c r="R215" s="9">
        <f t="shared" si="23"/>
        <v>70</v>
      </c>
    </row>
    <row r="216" spans="1:20" ht="24.75">
      <c r="A216" s="58">
        <v>84</v>
      </c>
      <c r="B216" s="59" t="s">
        <v>89</v>
      </c>
      <c r="C216" s="60" t="s">
        <v>109</v>
      </c>
      <c r="D216" s="60"/>
      <c r="J216" s="7">
        <v>12</v>
      </c>
      <c r="L216" s="49">
        <v>495</v>
      </c>
      <c r="R216" s="9">
        <f t="shared" si="23"/>
        <v>5940</v>
      </c>
      <c r="T216" s="122"/>
    </row>
    <row r="217" spans="1:20" ht="24.75">
      <c r="A217" s="58">
        <v>85</v>
      </c>
      <c r="B217" s="70" t="s">
        <v>108</v>
      </c>
      <c r="C217" s="60" t="s">
        <v>109</v>
      </c>
      <c r="D217" s="60"/>
      <c r="J217" s="7">
        <v>1</v>
      </c>
      <c r="L217" s="49">
        <v>2500</v>
      </c>
      <c r="R217" s="9">
        <f t="shared" si="23"/>
        <v>2500</v>
      </c>
      <c r="T217" s="122"/>
    </row>
    <row r="218" spans="1:19" ht="24.75">
      <c r="A218" s="193" t="s">
        <v>394</v>
      </c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193"/>
      <c r="R218" s="89">
        <f>SUM(R130:R217)</f>
        <v>75491.75</v>
      </c>
      <c r="S218" s="147">
        <f>SUM(R130,R131,R137,R160:R162)</f>
        <v>10272</v>
      </c>
    </row>
    <row r="219" spans="1:20" ht="24.75">
      <c r="A219" s="190" t="s">
        <v>446</v>
      </c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2"/>
      <c r="T219" s="124"/>
    </row>
    <row r="220" spans="1:20" ht="24.75">
      <c r="A220" s="1">
        <v>1</v>
      </c>
      <c r="B220" s="2" t="s">
        <v>346</v>
      </c>
      <c r="C220" s="10" t="s">
        <v>345</v>
      </c>
      <c r="D220" s="10" t="s">
        <v>344</v>
      </c>
      <c r="E220" s="35"/>
      <c r="F220" s="36"/>
      <c r="G220" s="37"/>
      <c r="H220" s="35"/>
      <c r="I220" s="35"/>
      <c r="J220" s="36">
        <v>16</v>
      </c>
      <c r="K220" s="38"/>
      <c r="L220" s="44">
        <v>1635</v>
      </c>
      <c r="M220" s="39"/>
      <c r="N220" s="39"/>
      <c r="O220" s="39"/>
      <c r="P220" s="39"/>
      <c r="Q220" s="39"/>
      <c r="R220" s="87">
        <f>SUM(J220*L220)</f>
        <v>26160</v>
      </c>
      <c r="S220" s="163" t="s">
        <v>215</v>
      </c>
      <c r="T220" s="122"/>
    </row>
    <row r="221" spans="1:20" ht="24.75">
      <c r="A221" s="1">
        <v>2</v>
      </c>
      <c r="B221" s="2" t="s">
        <v>358</v>
      </c>
      <c r="C221" s="10" t="s">
        <v>345</v>
      </c>
      <c r="D221" s="10" t="s">
        <v>344</v>
      </c>
      <c r="E221" s="35"/>
      <c r="F221" s="36"/>
      <c r="G221" s="37"/>
      <c r="H221" s="35"/>
      <c r="I221" s="35"/>
      <c r="J221" s="36">
        <v>13</v>
      </c>
      <c r="K221" s="38"/>
      <c r="L221" s="44">
        <v>1048.6</v>
      </c>
      <c r="M221" s="39"/>
      <c r="N221" s="39"/>
      <c r="O221" s="39"/>
      <c r="P221" s="39"/>
      <c r="Q221" s="39"/>
      <c r="R221" s="87">
        <f aca="true" t="shared" si="24" ref="R221:R231">SUM(J221*L221)</f>
        <v>13631.8</v>
      </c>
      <c r="S221" s="163" t="s">
        <v>215</v>
      </c>
      <c r="T221" s="122"/>
    </row>
    <row r="222" spans="1:20" ht="24.75">
      <c r="A222" s="1">
        <v>3</v>
      </c>
      <c r="B222" s="2" t="s">
        <v>347</v>
      </c>
      <c r="C222" s="10" t="s">
        <v>345</v>
      </c>
      <c r="D222" s="10" t="s">
        <v>343</v>
      </c>
      <c r="E222" s="35"/>
      <c r="F222" s="36"/>
      <c r="G222" s="37"/>
      <c r="H222" s="35"/>
      <c r="I222" s="35"/>
      <c r="J222" s="36">
        <v>20</v>
      </c>
      <c r="K222" s="38"/>
      <c r="L222" s="44">
        <v>1620</v>
      </c>
      <c r="M222" s="39"/>
      <c r="N222" s="39"/>
      <c r="O222" s="39"/>
      <c r="P222" s="39"/>
      <c r="Q222" s="39"/>
      <c r="R222" s="87">
        <f t="shared" si="24"/>
        <v>32400</v>
      </c>
      <c r="S222" s="163" t="s">
        <v>215</v>
      </c>
      <c r="T222" s="122"/>
    </row>
    <row r="223" spans="1:19" ht="24.75">
      <c r="A223" s="1">
        <v>4</v>
      </c>
      <c r="B223" s="2" t="s">
        <v>347</v>
      </c>
      <c r="C223" s="10" t="s">
        <v>345</v>
      </c>
      <c r="D223" s="10" t="s">
        <v>342</v>
      </c>
      <c r="E223" s="35"/>
      <c r="F223" s="36"/>
      <c r="G223" s="37"/>
      <c r="H223" s="35"/>
      <c r="I223" s="35"/>
      <c r="J223" s="36">
        <v>2</v>
      </c>
      <c r="K223" s="38"/>
      <c r="L223" s="44">
        <v>390</v>
      </c>
      <c r="M223" s="39"/>
      <c r="N223" s="39"/>
      <c r="O223" s="39"/>
      <c r="P223" s="39"/>
      <c r="Q223" s="39"/>
      <c r="R223" s="87">
        <f t="shared" si="24"/>
        <v>780</v>
      </c>
      <c r="S223" s="163" t="s">
        <v>215</v>
      </c>
    </row>
    <row r="224" spans="1:20" ht="24.75">
      <c r="A224" s="1">
        <v>5</v>
      </c>
      <c r="B224" s="2" t="s">
        <v>348</v>
      </c>
      <c r="C224" s="10" t="s">
        <v>345</v>
      </c>
      <c r="D224" s="10" t="s">
        <v>349</v>
      </c>
      <c r="E224" s="35"/>
      <c r="F224" s="36"/>
      <c r="G224" s="37"/>
      <c r="H224" s="35"/>
      <c r="I224" s="35"/>
      <c r="J224" s="36">
        <v>10</v>
      </c>
      <c r="K224" s="38"/>
      <c r="L224" s="44">
        <v>785</v>
      </c>
      <c r="M224" s="39"/>
      <c r="N224" s="39"/>
      <c r="O224" s="39"/>
      <c r="P224" s="39"/>
      <c r="Q224" s="39"/>
      <c r="R224" s="87">
        <f t="shared" si="24"/>
        <v>7850</v>
      </c>
      <c r="S224" s="163" t="s">
        <v>215</v>
      </c>
      <c r="T224" s="122"/>
    </row>
    <row r="225" spans="1:20" ht="24.75">
      <c r="A225" s="1">
        <v>6</v>
      </c>
      <c r="B225" s="2" t="s">
        <v>351</v>
      </c>
      <c r="C225" s="10" t="s">
        <v>345</v>
      </c>
      <c r="D225" s="10" t="s">
        <v>350</v>
      </c>
      <c r="E225" s="35"/>
      <c r="F225" s="36"/>
      <c r="G225" s="37"/>
      <c r="H225" s="35"/>
      <c r="I225" s="35"/>
      <c r="J225" s="36">
        <v>65</v>
      </c>
      <c r="K225" s="38"/>
      <c r="L225" s="44">
        <v>135</v>
      </c>
      <c r="M225" s="39"/>
      <c r="N225" s="39"/>
      <c r="O225" s="39"/>
      <c r="P225" s="39"/>
      <c r="Q225" s="39"/>
      <c r="R225" s="87">
        <f t="shared" si="24"/>
        <v>8775</v>
      </c>
      <c r="S225" s="163" t="s">
        <v>215</v>
      </c>
      <c r="T225" s="122"/>
    </row>
    <row r="226" spans="1:20" ht="24.75">
      <c r="A226" s="1">
        <v>7</v>
      </c>
      <c r="B226" s="2" t="s">
        <v>352</v>
      </c>
      <c r="C226" s="10" t="s">
        <v>345</v>
      </c>
      <c r="D226" s="10" t="s">
        <v>349</v>
      </c>
      <c r="E226" s="35"/>
      <c r="F226" s="36"/>
      <c r="G226" s="37"/>
      <c r="H226" s="35"/>
      <c r="I226" s="35"/>
      <c r="J226" s="36">
        <v>100</v>
      </c>
      <c r="K226" s="38"/>
      <c r="L226" s="44">
        <v>40</v>
      </c>
      <c r="M226" s="39"/>
      <c r="N226" s="39"/>
      <c r="O226" s="39"/>
      <c r="P226" s="39"/>
      <c r="Q226" s="39"/>
      <c r="R226" s="87">
        <f t="shared" si="24"/>
        <v>4000</v>
      </c>
      <c r="S226" s="163" t="s">
        <v>215</v>
      </c>
      <c r="T226" s="122"/>
    </row>
    <row r="227" spans="1:20" ht="24.75">
      <c r="A227" s="1">
        <v>8</v>
      </c>
      <c r="B227" s="2" t="s">
        <v>354</v>
      </c>
      <c r="C227" s="10" t="s">
        <v>345</v>
      </c>
      <c r="D227" s="10" t="s">
        <v>353</v>
      </c>
      <c r="E227" s="35"/>
      <c r="F227" s="36"/>
      <c r="G227" s="37"/>
      <c r="H227" s="35"/>
      <c r="I227" s="35"/>
      <c r="J227" s="36">
        <v>60</v>
      </c>
      <c r="K227" s="38"/>
      <c r="L227" s="44">
        <v>80</v>
      </c>
      <c r="M227" s="39"/>
      <c r="N227" s="39"/>
      <c r="O227" s="39"/>
      <c r="P227" s="39"/>
      <c r="Q227" s="39"/>
      <c r="R227" s="87">
        <f t="shared" si="24"/>
        <v>4800</v>
      </c>
      <c r="S227" s="163" t="s">
        <v>215</v>
      </c>
      <c r="T227" s="122"/>
    </row>
    <row r="228" spans="1:20" ht="24.75">
      <c r="A228" s="1">
        <v>9</v>
      </c>
      <c r="B228" s="2" t="s">
        <v>355</v>
      </c>
      <c r="C228" s="10" t="s">
        <v>345</v>
      </c>
      <c r="D228" s="10" t="s">
        <v>353</v>
      </c>
      <c r="E228" s="35"/>
      <c r="F228" s="36"/>
      <c r="G228" s="37"/>
      <c r="H228" s="35"/>
      <c r="I228" s="35"/>
      <c r="J228" s="36">
        <v>36</v>
      </c>
      <c r="K228" s="38"/>
      <c r="L228" s="44">
        <v>80</v>
      </c>
      <c r="M228" s="39"/>
      <c r="N228" s="39"/>
      <c r="O228" s="39"/>
      <c r="P228" s="39"/>
      <c r="Q228" s="39"/>
      <c r="R228" s="87">
        <f>SUM(J228*L228)</f>
        <v>2880</v>
      </c>
      <c r="S228" s="163" t="s">
        <v>215</v>
      </c>
      <c r="T228" s="122"/>
    </row>
    <row r="229" spans="1:20" ht="24.75">
      <c r="A229" s="1">
        <v>10</v>
      </c>
      <c r="B229" s="2" t="s">
        <v>356</v>
      </c>
      <c r="C229" s="10" t="s">
        <v>345</v>
      </c>
      <c r="D229" s="10" t="s">
        <v>357</v>
      </c>
      <c r="E229" s="35"/>
      <c r="F229" s="36"/>
      <c r="G229" s="37"/>
      <c r="H229" s="35"/>
      <c r="I229" s="35"/>
      <c r="J229" s="36">
        <v>12</v>
      </c>
      <c r="K229" s="38"/>
      <c r="L229" s="44">
        <v>90</v>
      </c>
      <c r="M229" s="39"/>
      <c r="N229" s="39"/>
      <c r="O229" s="39"/>
      <c r="P229" s="39"/>
      <c r="Q229" s="39"/>
      <c r="R229" s="87">
        <f t="shared" si="24"/>
        <v>1080</v>
      </c>
      <c r="S229" s="163" t="s">
        <v>215</v>
      </c>
      <c r="T229" s="122"/>
    </row>
    <row r="230" spans="1:20" ht="24.75">
      <c r="A230" s="1">
        <v>11</v>
      </c>
      <c r="B230" s="2" t="s">
        <v>359</v>
      </c>
      <c r="C230" s="10" t="s">
        <v>345</v>
      </c>
      <c r="D230" s="10" t="s">
        <v>360</v>
      </c>
      <c r="E230" s="35"/>
      <c r="F230" s="36"/>
      <c r="G230" s="37"/>
      <c r="H230" s="35"/>
      <c r="I230" s="35"/>
      <c r="J230" s="36">
        <v>2</v>
      </c>
      <c r="K230" s="38"/>
      <c r="L230" s="43">
        <v>13910</v>
      </c>
      <c r="M230" s="39"/>
      <c r="N230" s="39"/>
      <c r="O230" s="39"/>
      <c r="P230" s="39"/>
      <c r="Q230" s="39"/>
      <c r="R230" s="87">
        <f t="shared" si="24"/>
        <v>27820</v>
      </c>
      <c r="S230" s="163" t="s">
        <v>215</v>
      </c>
      <c r="T230" s="122"/>
    </row>
    <row r="231" spans="1:20" ht="24.75">
      <c r="A231" s="1">
        <v>12</v>
      </c>
      <c r="B231" s="2" t="s">
        <v>361</v>
      </c>
      <c r="C231" s="10" t="s">
        <v>345</v>
      </c>
      <c r="D231" s="10" t="s">
        <v>362</v>
      </c>
      <c r="E231" s="35"/>
      <c r="F231" s="36"/>
      <c r="G231" s="37"/>
      <c r="H231" s="35"/>
      <c r="I231" s="35"/>
      <c r="J231" s="36">
        <v>22</v>
      </c>
      <c r="K231" s="38"/>
      <c r="L231" s="44">
        <v>135</v>
      </c>
      <c r="M231" s="39"/>
      <c r="N231" s="39"/>
      <c r="O231" s="39"/>
      <c r="P231" s="39"/>
      <c r="Q231" s="39"/>
      <c r="R231" s="87">
        <f t="shared" si="24"/>
        <v>2970</v>
      </c>
      <c r="S231" s="163" t="s">
        <v>215</v>
      </c>
      <c r="T231" s="122"/>
    </row>
    <row r="232" spans="1:20" ht="24.75">
      <c r="A232" s="193" t="s">
        <v>394</v>
      </c>
      <c r="B232" s="193"/>
      <c r="C232" s="193"/>
      <c r="D232" s="193"/>
      <c r="E232" s="193"/>
      <c r="F232" s="193"/>
      <c r="G232" s="193"/>
      <c r="H232" s="193"/>
      <c r="I232" s="193"/>
      <c r="J232" s="193"/>
      <c r="K232" s="193"/>
      <c r="L232" s="193"/>
      <c r="R232" s="89">
        <f>SUM(R220:R231)</f>
        <v>133146.8</v>
      </c>
      <c r="S232" s="147">
        <f>SUM(R220:R231)</f>
        <v>133146.8</v>
      </c>
      <c r="T232" s="122"/>
    </row>
    <row r="233" spans="1:20" ht="24.75">
      <c r="A233" s="190" t="s">
        <v>447</v>
      </c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2"/>
      <c r="T233" s="122"/>
    </row>
    <row r="234" spans="1:19" ht="24.75">
      <c r="A234" s="22">
        <v>1</v>
      </c>
      <c r="B234" s="40" t="s">
        <v>222</v>
      </c>
      <c r="C234" s="41" t="s">
        <v>339</v>
      </c>
      <c r="D234" s="41" t="s">
        <v>340</v>
      </c>
      <c r="E234" s="22"/>
      <c r="F234" s="23"/>
      <c r="G234" s="24"/>
      <c r="H234" s="22"/>
      <c r="I234" s="22"/>
      <c r="J234" s="23">
        <v>2</v>
      </c>
      <c r="K234" s="40"/>
      <c r="L234" s="46">
        <v>52750</v>
      </c>
      <c r="M234" s="42"/>
      <c r="N234" s="42"/>
      <c r="O234" s="42"/>
      <c r="P234" s="42"/>
      <c r="Q234" s="42"/>
      <c r="R234" s="87">
        <f>+J234*L234</f>
        <v>105500</v>
      </c>
      <c r="S234" s="167" t="s">
        <v>215</v>
      </c>
    </row>
    <row r="235" spans="1:19" ht="24.75">
      <c r="A235" s="187" t="s">
        <v>394</v>
      </c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9"/>
      <c r="M235" s="110"/>
      <c r="N235" s="110"/>
      <c r="O235" s="110"/>
      <c r="P235" s="110"/>
      <c r="Q235" s="110"/>
      <c r="R235" s="126">
        <f>SUM(R234:R234)</f>
        <v>105500</v>
      </c>
      <c r="S235" s="168">
        <f>SUM(R234)</f>
        <v>105500</v>
      </c>
    </row>
    <row r="236" spans="1:19" ht="24.7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215"/>
      <c r="N236" s="215"/>
      <c r="O236" s="215"/>
      <c r="P236" s="215"/>
      <c r="Q236" s="215"/>
      <c r="R236" s="157"/>
      <c r="S236" s="216"/>
    </row>
    <row r="237" spans="1:19" ht="24.75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215"/>
      <c r="N237" s="215"/>
      <c r="O237" s="215"/>
      <c r="P237" s="215"/>
      <c r="Q237" s="215"/>
      <c r="R237" s="157"/>
      <c r="S237" s="216"/>
    </row>
    <row r="238" spans="1:19" ht="24.75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215"/>
      <c r="N238" s="215"/>
      <c r="O238" s="215"/>
      <c r="P238" s="215"/>
      <c r="Q238" s="215"/>
      <c r="R238" s="157"/>
      <c r="S238" s="216"/>
    </row>
    <row r="239" spans="1:19" ht="24.7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215"/>
      <c r="N239" s="215"/>
      <c r="O239" s="215"/>
      <c r="P239" s="215"/>
      <c r="Q239" s="215"/>
      <c r="R239" s="157"/>
      <c r="S239" s="216"/>
    </row>
    <row r="240" spans="1:19" ht="24.75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215"/>
      <c r="N240" s="215"/>
      <c r="O240" s="215"/>
      <c r="P240" s="215"/>
      <c r="Q240" s="215"/>
      <c r="R240" s="157"/>
      <c r="S240" s="216"/>
    </row>
    <row r="241" spans="1:19" ht="24.75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215"/>
      <c r="N241" s="215"/>
      <c r="O241" s="215"/>
      <c r="P241" s="215"/>
      <c r="Q241" s="215"/>
      <c r="R241" s="157"/>
      <c r="S241" s="216"/>
    </row>
    <row r="242" spans="1:19" ht="24.75">
      <c r="A242" s="190" t="s">
        <v>448</v>
      </c>
      <c r="B242" s="191"/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2"/>
    </row>
    <row r="243" spans="1:19" ht="24.75">
      <c r="A243" s="22">
        <v>1</v>
      </c>
      <c r="B243" s="40" t="s">
        <v>225</v>
      </c>
      <c r="C243" s="41" t="s">
        <v>451</v>
      </c>
      <c r="D243" s="41" t="s">
        <v>452</v>
      </c>
      <c r="E243" s="22"/>
      <c r="F243" s="23"/>
      <c r="G243" s="24"/>
      <c r="H243" s="22"/>
      <c r="I243" s="22"/>
      <c r="J243" s="23">
        <v>50</v>
      </c>
      <c r="K243" s="40"/>
      <c r="L243" s="47">
        <v>5480</v>
      </c>
      <c r="M243" s="42"/>
      <c r="N243" s="42"/>
      <c r="O243" s="42"/>
      <c r="P243" s="42"/>
      <c r="Q243" s="42"/>
      <c r="R243" s="87">
        <f>+J243*L243</f>
        <v>274000</v>
      </c>
      <c r="S243" s="167" t="s">
        <v>215</v>
      </c>
    </row>
    <row r="244" spans="1:19" ht="24.75">
      <c r="A244" s="193" t="s">
        <v>394</v>
      </c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R244" s="89">
        <f>SUM(R243)</f>
        <v>274000</v>
      </c>
      <c r="S244" s="147">
        <f>SUM(R243)</f>
        <v>274000</v>
      </c>
    </row>
    <row r="245" spans="1:19" ht="24" customHeight="1">
      <c r="A245" s="190" t="s">
        <v>402</v>
      </c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2"/>
    </row>
    <row r="246" spans="1:19" ht="24" customHeight="1">
      <c r="A246" s="1">
        <v>1</v>
      </c>
      <c r="B246" s="40" t="s">
        <v>231</v>
      </c>
      <c r="C246" s="150" t="s">
        <v>325</v>
      </c>
      <c r="D246" s="41" t="s">
        <v>326</v>
      </c>
      <c r="E246" s="22"/>
      <c r="F246" s="23"/>
      <c r="G246" s="24"/>
      <c r="H246" s="22"/>
      <c r="I246" s="22"/>
      <c r="J246" s="23">
        <v>10</v>
      </c>
      <c r="K246" s="40"/>
      <c r="L246" s="47">
        <v>4500</v>
      </c>
      <c r="M246" s="42"/>
      <c r="N246" s="42"/>
      <c r="O246" s="42"/>
      <c r="P246" s="42"/>
      <c r="Q246" s="42"/>
      <c r="R246" s="87">
        <f>+J246*L246</f>
        <v>45000</v>
      </c>
      <c r="S246" s="167" t="s">
        <v>215</v>
      </c>
    </row>
    <row r="247" spans="1:19" ht="24" customHeight="1">
      <c r="A247" s="22">
        <v>2</v>
      </c>
      <c r="B247" s="40" t="s">
        <v>268</v>
      </c>
      <c r="C247" s="41" t="s">
        <v>266</v>
      </c>
      <c r="D247" s="41" t="s">
        <v>267</v>
      </c>
      <c r="E247" s="22"/>
      <c r="F247" s="23"/>
      <c r="G247" s="24"/>
      <c r="H247" s="22"/>
      <c r="I247" s="22"/>
      <c r="J247" s="23">
        <v>1</v>
      </c>
      <c r="K247" s="40"/>
      <c r="L247" s="47">
        <v>5084.12</v>
      </c>
      <c r="M247" s="42"/>
      <c r="N247" s="42"/>
      <c r="O247" s="42"/>
      <c r="P247" s="42"/>
      <c r="Q247" s="42"/>
      <c r="R247" s="87">
        <f>+J247*L247</f>
        <v>5084.12</v>
      </c>
      <c r="S247" s="167" t="s">
        <v>215</v>
      </c>
    </row>
    <row r="248" spans="1:19" ht="24" customHeight="1">
      <c r="A248" s="154">
        <v>3</v>
      </c>
      <c r="B248" s="40" t="s">
        <v>327</v>
      </c>
      <c r="C248" s="41" t="s">
        <v>328</v>
      </c>
      <c r="D248" s="41" t="s">
        <v>329</v>
      </c>
      <c r="E248" s="22"/>
      <c r="F248" s="23"/>
      <c r="G248" s="24"/>
      <c r="H248" s="22"/>
      <c r="I248" s="22"/>
      <c r="J248" s="23">
        <v>20</v>
      </c>
      <c r="K248" s="40"/>
      <c r="L248" s="47">
        <v>2500</v>
      </c>
      <c r="M248" s="42"/>
      <c r="N248" s="42"/>
      <c r="O248" s="42"/>
      <c r="P248" s="42"/>
      <c r="Q248" s="42"/>
      <c r="R248" s="87">
        <f>+J248*L248</f>
        <v>50000</v>
      </c>
      <c r="S248" s="167" t="s">
        <v>215</v>
      </c>
    </row>
    <row r="249" spans="1:19" ht="24" customHeight="1">
      <c r="A249" s="187" t="s">
        <v>394</v>
      </c>
      <c r="B249" s="188"/>
      <c r="C249" s="188"/>
      <c r="D249" s="188"/>
      <c r="E249" s="188"/>
      <c r="F249" s="188"/>
      <c r="G249" s="188"/>
      <c r="H249" s="188"/>
      <c r="I249" s="188"/>
      <c r="J249" s="188"/>
      <c r="K249" s="188"/>
      <c r="L249" s="189"/>
      <c r="R249" s="89">
        <f>SUM(R246:R248)</f>
        <v>100084.12</v>
      </c>
      <c r="S249" s="169">
        <f>SUM(R246:R248)</f>
        <v>100084.12</v>
      </c>
    </row>
    <row r="250" spans="1:19" ht="24" customHeight="1">
      <c r="A250" s="187" t="s">
        <v>395</v>
      </c>
      <c r="B250" s="188"/>
      <c r="C250" s="188"/>
      <c r="D250" s="188"/>
      <c r="E250" s="188"/>
      <c r="F250" s="188"/>
      <c r="G250" s="188"/>
      <c r="H250" s="188"/>
      <c r="I250" s="188"/>
      <c r="J250" s="188"/>
      <c r="K250" s="188"/>
      <c r="L250" s="189"/>
      <c r="M250" s="33"/>
      <c r="N250" s="33"/>
      <c r="O250" s="33"/>
      <c r="P250" s="33"/>
      <c r="Q250" s="33"/>
      <c r="R250" s="148">
        <f>SUM(R14,R17,R21,R25,R31,R36,R47,R51,R88,R99,R104,R110,R117,R124,R128,R218,R232,R235,R244,R249)</f>
        <v>7388954.26</v>
      </c>
      <c r="S250" s="149">
        <f>SUM(S14,S17,S21,S25,S31,S36,S47,S51,S88,S99,S104,S110,S117,S124,S128,S218,S232,S235,S244,S249)</f>
        <v>6739799.51</v>
      </c>
    </row>
    <row r="251" spans="1:19" ht="23.2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6"/>
      <c r="N251" s="6"/>
      <c r="O251" s="6"/>
      <c r="P251" s="6"/>
      <c r="Q251" s="6"/>
      <c r="R251" s="95"/>
      <c r="S251" s="170"/>
    </row>
    <row r="252" spans="1:19" ht="23.25">
      <c r="A252" s="115" t="s">
        <v>401</v>
      </c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6"/>
      <c r="N252" s="6"/>
      <c r="O252" s="6"/>
      <c r="P252" s="6"/>
      <c r="Q252" s="6"/>
      <c r="R252" s="95"/>
      <c r="S252" s="170"/>
    </row>
    <row r="253" spans="1:19" ht="23.25">
      <c r="A253" s="94"/>
      <c r="B253" s="115" t="s">
        <v>449</v>
      </c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6"/>
      <c r="N253" s="6"/>
      <c r="O253" s="6"/>
      <c r="P253" s="6"/>
      <c r="Q253" s="6"/>
      <c r="R253" s="95"/>
      <c r="S253" s="170"/>
    </row>
    <row r="254" spans="1:19" ht="23.25">
      <c r="A254" s="94"/>
      <c r="B254" s="115" t="s">
        <v>450</v>
      </c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6"/>
      <c r="N254" s="6"/>
      <c r="O254" s="6"/>
      <c r="P254" s="6"/>
      <c r="Q254" s="6"/>
      <c r="R254" s="95"/>
      <c r="S254" s="170"/>
    </row>
    <row r="255" spans="1:19" ht="23.2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6"/>
      <c r="N255" s="6"/>
      <c r="O255" s="6"/>
      <c r="P255" s="6"/>
      <c r="Q255" s="6"/>
      <c r="R255" s="95"/>
      <c r="S255" s="170"/>
    </row>
    <row r="256" spans="1:19" ht="24.75">
      <c r="A256" s="155" t="s">
        <v>374</v>
      </c>
      <c r="B256" s="111"/>
      <c r="C256" s="111"/>
      <c r="D256" s="111"/>
      <c r="E256" s="111"/>
      <c r="F256" s="99"/>
      <c r="G256" s="100"/>
      <c r="H256" s="98"/>
      <c r="I256" s="98"/>
      <c r="J256" s="99"/>
      <c r="K256" s="4"/>
      <c r="L256" s="101"/>
      <c r="M256" s="102"/>
      <c r="N256" s="102"/>
      <c r="O256" s="102"/>
      <c r="P256" s="102"/>
      <c r="Q256" s="102"/>
      <c r="R256" s="4"/>
      <c r="S256" s="171"/>
    </row>
    <row r="257" spans="1:19" ht="24.75">
      <c r="A257" s="111" t="s">
        <v>341</v>
      </c>
      <c r="B257" s="111" t="s">
        <v>376</v>
      </c>
      <c r="C257" s="86"/>
      <c r="D257" s="114" t="s">
        <v>456</v>
      </c>
      <c r="E257" s="111" t="s">
        <v>375</v>
      </c>
      <c r="F257" s="99"/>
      <c r="G257" s="100"/>
      <c r="H257" s="98"/>
      <c r="I257" s="98"/>
      <c r="J257" s="113" t="s">
        <v>375</v>
      </c>
      <c r="K257" s="4"/>
      <c r="L257" s="101"/>
      <c r="M257" s="102"/>
      <c r="N257" s="102"/>
      <c r="O257" s="102"/>
      <c r="P257" s="102"/>
      <c r="Q257" s="102"/>
      <c r="R257" s="4"/>
      <c r="S257" s="171"/>
    </row>
    <row r="258" spans="1:19" ht="24.75">
      <c r="A258" s="111"/>
      <c r="B258" s="111" t="s">
        <v>432</v>
      </c>
      <c r="C258" s="86"/>
      <c r="D258" s="114" t="s">
        <v>457</v>
      </c>
      <c r="E258" s="111" t="s">
        <v>375</v>
      </c>
      <c r="F258" s="99"/>
      <c r="G258" s="100"/>
      <c r="H258" s="98"/>
      <c r="I258" s="98"/>
      <c r="J258" s="113" t="s">
        <v>375</v>
      </c>
      <c r="K258" s="4"/>
      <c r="L258" s="101"/>
      <c r="M258" s="102"/>
      <c r="N258" s="102"/>
      <c r="O258" s="102"/>
      <c r="P258" s="102"/>
      <c r="Q258" s="102"/>
      <c r="R258" s="4"/>
      <c r="S258" s="171"/>
    </row>
    <row r="259" spans="1:19" ht="24.75">
      <c r="A259" s="111"/>
      <c r="B259" s="111"/>
      <c r="C259" s="111"/>
      <c r="D259" s="111"/>
      <c r="E259" s="111"/>
      <c r="F259" s="99"/>
      <c r="G259" s="100"/>
      <c r="H259" s="98"/>
      <c r="I259" s="98"/>
      <c r="J259" s="99"/>
      <c r="K259" s="4"/>
      <c r="L259" s="101"/>
      <c r="M259" s="102"/>
      <c r="N259" s="102"/>
      <c r="O259" s="102"/>
      <c r="P259" s="102"/>
      <c r="Q259" s="102"/>
      <c r="R259" s="4"/>
      <c r="S259" s="171"/>
    </row>
    <row r="260" spans="1:19" ht="24.75">
      <c r="A260" s="111"/>
      <c r="B260" s="111" t="s">
        <v>464</v>
      </c>
      <c r="C260" s="111"/>
      <c r="D260" s="111"/>
      <c r="E260" s="111"/>
      <c r="F260" s="99"/>
      <c r="G260" s="100"/>
      <c r="H260" s="98"/>
      <c r="I260" s="98"/>
      <c r="J260" s="99"/>
      <c r="K260" s="4"/>
      <c r="L260" s="101"/>
      <c r="M260" s="102"/>
      <c r="N260" s="102"/>
      <c r="O260" s="102"/>
      <c r="P260" s="102"/>
      <c r="Q260" s="102"/>
      <c r="R260" s="4"/>
      <c r="S260" s="171"/>
    </row>
    <row r="261" spans="1:19" ht="24.75">
      <c r="A261" s="111" t="s">
        <v>422</v>
      </c>
      <c r="B261" s="111"/>
      <c r="C261" s="111"/>
      <c r="D261" s="111"/>
      <c r="E261" s="111"/>
      <c r="F261" s="99"/>
      <c r="G261" s="100"/>
      <c r="H261" s="98"/>
      <c r="I261" s="98"/>
      <c r="J261" s="99"/>
      <c r="K261" s="4"/>
      <c r="L261" s="101"/>
      <c r="M261" s="102"/>
      <c r="N261" s="102"/>
      <c r="O261" s="102"/>
      <c r="P261" s="102"/>
      <c r="Q261" s="102"/>
      <c r="R261" s="4"/>
      <c r="S261" s="171"/>
    </row>
    <row r="262" spans="1:19" ht="23.25">
      <c r="A262" s="4"/>
      <c r="B262" s="4"/>
      <c r="C262" s="97"/>
      <c r="D262" s="97"/>
      <c r="E262" s="98"/>
      <c r="F262" s="99"/>
      <c r="G262" s="100"/>
      <c r="H262" s="98"/>
      <c r="I262" s="98"/>
      <c r="J262" s="99"/>
      <c r="K262" s="4"/>
      <c r="L262" s="101"/>
      <c r="M262" s="102"/>
      <c r="N262" s="102"/>
      <c r="O262" s="102"/>
      <c r="P262" s="102"/>
      <c r="Q262" s="102"/>
      <c r="R262" s="4"/>
      <c r="S262" s="171"/>
    </row>
    <row r="263" spans="1:19" ht="23.25">
      <c r="A263" s="4"/>
      <c r="B263" s="4"/>
      <c r="C263" s="97"/>
      <c r="D263" s="97"/>
      <c r="E263" s="98"/>
      <c r="F263" s="99"/>
      <c r="G263" s="100"/>
      <c r="H263" s="98"/>
      <c r="I263" s="98"/>
      <c r="J263" s="99"/>
      <c r="K263" s="4"/>
      <c r="L263" s="101"/>
      <c r="M263" s="102"/>
      <c r="N263" s="102"/>
      <c r="O263" s="102"/>
      <c r="P263" s="102"/>
      <c r="Q263" s="102"/>
      <c r="R263" s="4"/>
      <c r="S263" s="171"/>
    </row>
    <row r="264" spans="1:19" ht="23.25">
      <c r="A264" s="4"/>
      <c r="B264" s="4"/>
      <c r="C264" s="97"/>
      <c r="D264" s="97"/>
      <c r="E264" s="98"/>
      <c r="F264" s="99"/>
      <c r="G264" s="100"/>
      <c r="H264" s="98"/>
      <c r="I264" s="98"/>
      <c r="J264" s="99"/>
      <c r="K264" s="4"/>
      <c r="L264" s="101"/>
      <c r="M264" s="102"/>
      <c r="N264" s="102"/>
      <c r="O264" s="102"/>
      <c r="P264" s="102"/>
      <c r="Q264" s="102"/>
      <c r="R264" s="4"/>
      <c r="S264" s="171"/>
    </row>
    <row r="265" spans="1:19" ht="23.25">
      <c r="A265" s="4"/>
      <c r="B265" s="4"/>
      <c r="C265" s="97"/>
      <c r="D265" s="97"/>
      <c r="E265" s="98"/>
      <c r="F265" s="99"/>
      <c r="G265" s="100"/>
      <c r="H265" s="98"/>
      <c r="I265" s="98"/>
      <c r="J265" s="99"/>
      <c r="K265" s="4"/>
      <c r="L265" s="101"/>
      <c r="M265" s="102"/>
      <c r="N265" s="102"/>
      <c r="O265" s="102"/>
      <c r="P265" s="102"/>
      <c r="Q265" s="102"/>
      <c r="R265" s="4"/>
      <c r="S265" s="171"/>
    </row>
    <row r="266" spans="1:19" ht="23.25">
      <c r="A266" s="4"/>
      <c r="B266" s="4"/>
      <c r="C266" s="97"/>
      <c r="D266" s="97"/>
      <c r="E266" s="98"/>
      <c r="F266" s="99"/>
      <c r="G266" s="100"/>
      <c r="H266" s="98"/>
      <c r="I266" s="98"/>
      <c r="J266" s="99"/>
      <c r="K266" s="4"/>
      <c r="L266" s="101"/>
      <c r="M266" s="102"/>
      <c r="N266" s="102"/>
      <c r="O266" s="102"/>
      <c r="P266" s="102"/>
      <c r="Q266" s="102"/>
      <c r="R266" s="4"/>
      <c r="S266" s="171"/>
    </row>
    <row r="267" spans="1:19" ht="23.25">
      <c r="A267" s="4"/>
      <c r="B267" s="4"/>
      <c r="C267" s="97"/>
      <c r="D267" s="97"/>
      <c r="E267" s="98"/>
      <c r="F267" s="99"/>
      <c r="G267" s="100"/>
      <c r="H267" s="98"/>
      <c r="I267" s="98"/>
      <c r="J267" s="99"/>
      <c r="K267" s="4"/>
      <c r="L267" s="101"/>
      <c r="M267" s="102"/>
      <c r="N267" s="102"/>
      <c r="O267" s="102"/>
      <c r="P267" s="102"/>
      <c r="Q267" s="102"/>
      <c r="R267" s="4"/>
      <c r="S267" s="171"/>
    </row>
    <row r="268" spans="1:19" ht="23.25">
      <c r="A268" s="4"/>
      <c r="B268" s="4"/>
      <c r="C268" s="97"/>
      <c r="D268" s="97"/>
      <c r="E268" s="98"/>
      <c r="F268" s="99"/>
      <c r="G268" s="100"/>
      <c r="H268" s="98"/>
      <c r="I268" s="98"/>
      <c r="J268" s="99"/>
      <c r="K268" s="4"/>
      <c r="L268" s="101"/>
      <c r="M268" s="102"/>
      <c r="N268" s="102"/>
      <c r="O268" s="102"/>
      <c r="P268" s="102"/>
      <c r="Q268" s="102"/>
      <c r="R268" s="4"/>
      <c r="S268" s="171"/>
    </row>
    <row r="269" spans="1:19" ht="23.25">
      <c r="A269" s="4"/>
      <c r="B269" s="4"/>
      <c r="C269" s="97"/>
      <c r="D269" s="97"/>
      <c r="E269" s="98"/>
      <c r="F269" s="99"/>
      <c r="G269" s="100"/>
      <c r="H269" s="98"/>
      <c r="I269" s="98"/>
      <c r="J269" s="99"/>
      <c r="K269" s="4"/>
      <c r="L269" s="101"/>
      <c r="M269" s="102"/>
      <c r="N269" s="102"/>
      <c r="O269" s="102"/>
      <c r="P269" s="102"/>
      <c r="Q269" s="102"/>
      <c r="R269" s="4"/>
      <c r="S269" s="171"/>
    </row>
    <row r="270" spans="1:19" ht="23.25">
      <c r="A270" s="4"/>
      <c r="B270" s="4"/>
      <c r="C270" s="97"/>
      <c r="D270" s="97"/>
      <c r="E270" s="98"/>
      <c r="F270" s="99"/>
      <c r="G270" s="100"/>
      <c r="H270" s="98"/>
      <c r="I270" s="98"/>
      <c r="J270" s="99"/>
      <c r="K270" s="4"/>
      <c r="L270" s="101"/>
      <c r="M270" s="102"/>
      <c r="N270" s="102"/>
      <c r="O270" s="102"/>
      <c r="P270" s="102"/>
      <c r="Q270" s="102"/>
      <c r="R270" s="4"/>
      <c r="S270" s="171"/>
    </row>
    <row r="271" spans="1:20" ht="23.25">
      <c r="A271" s="4"/>
      <c r="B271" s="4"/>
      <c r="C271" s="97"/>
      <c r="D271" s="97"/>
      <c r="E271" s="98"/>
      <c r="F271" s="99"/>
      <c r="G271" s="100"/>
      <c r="H271" s="98"/>
      <c r="I271" s="98"/>
      <c r="J271" s="99"/>
      <c r="K271" s="4"/>
      <c r="L271" s="101"/>
      <c r="M271" s="102"/>
      <c r="N271" s="102"/>
      <c r="O271" s="102"/>
      <c r="P271" s="102"/>
      <c r="Q271" s="102"/>
      <c r="R271" s="4"/>
      <c r="S271" s="171"/>
      <c r="T271" s="124"/>
    </row>
    <row r="272" spans="1:19" ht="23.25">
      <c r="A272" s="4"/>
      <c r="B272" s="4"/>
      <c r="C272" s="97"/>
      <c r="D272" s="97"/>
      <c r="E272" s="98"/>
      <c r="F272" s="99"/>
      <c r="G272" s="100"/>
      <c r="H272" s="98"/>
      <c r="I272" s="98"/>
      <c r="J272" s="99"/>
      <c r="K272" s="4"/>
      <c r="L272" s="101"/>
      <c r="M272" s="102"/>
      <c r="N272" s="102"/>
      <c r="O272" s="102"/>
      <c r="P272" s="102"/>
      <c r="Q272" s="102"/>
      <c r="R272" s="4"/>
      <c r="S272" s="171"/>
    </row>
    <row r="273" spans="1:19" ht="23.25">
      <c r="A273" s="4"/>
      <c r="B273" s="4"/>
      <c r="C273" s="97"/>
      <c r="D273" s="97"/>
      <c r="E273" s="98"/>
      <c r="F273" s="99"/>
      <c r="G273" s="100"/>
      <c r="H273" s="98"/>
      <c r="I273" s="98"/>
      <c r="J273" s="99"/>
      <c r="K273" s="4"/>
      <c r="L273" s="101"/>
      <c r="M273" s="102"/>
      <c r="N273" s="102"/>
      <c r="O273" s="102"/>
      <c r="P273" s="102"/>
      <c r="Q273" s="102"/>
      <c r="R273" s="4"/>
      <c r="S273" s="171"/>
    </row>
    <row r="274" spans="1:19" ht="23.25">
      <c r="A274" s="4"/>
      <c r="B274" s="4"/>
      <c r="C274" s="97"/>
      <c r="D274" s="97"/>
      <c r="E274" s="98"/>
      <c r="F274" s="99"/>
      <c r="G274" s="100"/>
      <c r="H274" s="98"/>
      <c r="I274" s="98"/>
      <c r="J274" s="99"/>
      <c r="K274" s="4"/>
      <c r="L274" s="101"/>
      <c r="M274" s="102"/>
      <c r="N274" s="102"/>
      <c r="O274" s="102"/>
      <c r="P274" s="102"/>
      <c r="Q274" s="102"/>
      <c r="R274" s="4"/>
      <c r="S274" s="171"/>
    </row>
    <row r="275" spans="1:19" ht="23.25">
      <c r="A275" s="4"/>
      <c r="B275" s="4"/>
      <c r="C275" s="97"/>
      <c r="D275" s="97"/>
      <c r="E275" s="98"/>
      <c r="F275" s="99"/>
      <c r="G275" s="100"/>
      <c r="H275" s="98"/>
      <c r="I275" s="98"/>
      <c r="J275" s="99"/>
      <c r="K275" s="4"/>
      <c r="L275" s="101"/>
      <c r="M275" s="102"/>
      <c r="N275" s="102"/>
      <c r="O275" s="102"/>
      <c r="P275" s="102"/>
      <c r="Q275" s="102"/>
      <c r="R275" s="4"/>
      <c r="S275" s="171"/>
    </row>
    <row r="276" spans="1:19" ht="23.25">
      <c r="A276" s="4"/>
      <c r="B276" s="4"/>
      <c r="C276" s="97"/>
      <c r="D276" s="97"/>
      <c r="E276" s="98"/>
      <c r="F276" s="99"/>
      <c r="G276" s="100"/>
      <c r="H276" s="98"/>
      <c r="I276" s="98"/>
      <c r="J276" s="99"/>
      <c r="K276" s="4"/>
      <c r="L276" s="101"/>
      <c r="M276" s="102"/>
      <c r="N276" s="102"/>
      <c r="O276" s="102"/>
      <c r="P276" s="102"/>
      <c r="Q276" s="102"/>
      <c r="R276" s="4"/>
      <c r="S276" s="171"/>
    </row>
    <row r="277" spans="1:19" ht="23.25">
      <c r="A277" s="4"/>
      <c r="B277" s="4"/>
      <c r="C277" s="97"/>
      <c r="D277" s="97"/>
      <c r="E277" s="98"/>
      <c r="F277" s="99"/>
      <c r="G277" s="100"/>
      <c r="H277" s="98"/>
      <c r="I277" s="98"/>
      <c r="J277" s="99"/>
      <c r="K277" s="4"/>
      <c r="L277" s="101"/>
      <c r="M277" s="102"/>
      <c r="N277" s="102"/>
      <c r="O277" s="102"/>
      <c r="P277" s="102"/>
      <c r="Q277" s="102"/>
      <c r="R277" s="4"/>
      <c r="S277" s="171"/>
    </row>
    <row r="278" spans="1:19" ht="23.25">
      <c r="A278" s="4"/>
      <c r="B278" s="4"/>
      <c r="C278" s="97"/>
      <c r="D278" s="97"/>
      <c r="E278" s="98"/>
      <c r="F278" s="99"/>
      <c r="G278" s="100"/>
      <c r="H278" s="98"/>
      <c r="I278" s="98"/>
      <c r="J278" s="99"/>
      <c r="K278" s="4"/>
      <c r="L278" s="101"/>
      <c r="M278" s="102"/>
      <c r="N278" s="102"/>
      <c r="O278" s="102"/>
      <c r="P278" s="102"/>
      <c r="Q278" s="102"/>
      <c r="R278" s="4"/>
      <c r="S278" s="171"/>
    </row>
    <row r="279" spans="1:19" ht="23.25">
      <c r="A279" s="4"/>
      <c r="B279" s="4"/>
      <c r="C279" s="97"/>
      <c r="D279" s="97"/>
      <c r="E279" s="98"/>
      <c r="F279" s="99"/>
      <c r="G279" s="100"/>
      <c r="H279" s="98"/>
      <c r="I279" s="98"/>
      <c r="J279" s="99"/>
      <c r="K279" s="4"/>
      <c r="L279" s="101"/>
      <c r="M279" s="102"/>
      <c r="N279" s="102"/>
      <c r="O279" s="102"/>
      <c r="P279" s="102"/>
      <c r="Q279" s="102"/>
      <c r="R279" s="4"/>
      <c r="S279" s="171"/>
    </row>
    <row r="280" spans="1:19" ht="23.25">
      <c r="A280" s="4"/>
      <c r="B280" s="4"/>
      <c r="C280" s="97"/>
      <c r="D280" s="97"/>
      <c r="E280" s="98"/>
      <c r="F280" s="99"/>
      <c r="G280" s="100"/>
      <c r="H280" s="98"/>
      <c r="I280" s="98"/>
      <c r="J280" s="99"/>
      <c r="K280" s="4"/>
      <c r="L280" s="101"/>
      <c r="M280" s="102"/>
      <c r="N280" s="102"/>
      <c r="O280" s="102"/>
      <c r="P280" s="102"/>
      <c r="Q280" s="102"/>
      <c r="R280" s="4"/>
      <c r="S280" s="171"/>
    </row>
    <row r="281" spans="1:19" ht="23.25">
      <c r="A281" s="4"/>
      <c r="B281" s="4"/>
      <c r="C281" s="97"/>
      <c r="D281" s="97"/>
      <c r="E281" s="98"/>
      <c r="F281" s="99"/>
      <c r="G281" s="100"/>
      <c r="H281" s="98"/>
      <c r="I281" s="98"/>
      <c r="J281" s="99"/>
      <c r="K281" s="4"/>
      <c r="L281" s="101"/>
      <c r="M281" s="102"/>
      <c r="N281" s="102"/>
      <c r="O281" s="102"/>
      <c r="P281" s="102"/>
      <c r="Q281" s="102"/>
      <c r="R281" s="4"/>
      <c r="S281" s="171"/>
    </row>
    <row r="282" spans="1:19" ht="23.25">
      <c r="A282" s="4"/>
      <c r="B282" s="4"/>
      <c r="C282" s="97"/>
      <c r="D282" s="97"/>
      <c r="E282" s="98"/>
      <c r="F282" s="99"/>
      <c r="G282" s="100"/>
      <c r="H282" s="98"/>
      <c r="I282" s="98"/>
      <c r="J282" s="99"/>
      <c r="K282" s="4"/>
      <c r="L282" s="101"/>
      <c r="M282" s="102"/>
      <c r="N282" s="102"/>
      <c r="O282" s="102"/>
      <c r="P282" s="102"/>
      <c r="Q282" s="102"/>
      <c r="R282" s="4"/>
      <c r="S282" s="171"/>
    </row>
    <row r="283" spans="1:19" ht="23.25">
      <c r="A283" s="4"/>
      <c r="B283" s="4"/>
      <c r="C283" s="97"/>
      <c r="D283" s="97"/>
      <c r="E283" s="98"/>
      <c r="F283" s="99"/>
      <c r="G283" s="100"/>
      <c r="H283" s="98"/>
      <c r="I283" s="98"/>
      <c r="J283" s="99"/>
      <c r="K283" s="4"/>
      <c r="L283" s="101"/>
      <c r="M283" s="102"/>
      <c r="N283" s="102"/>
      <c r="O283" s="102"/>
      <c r="P283" s="102"/>
      <c r="Q283" s="102"/>
      <c r="R283" s="4"/>
      <c r="S283" s="171"/>
    </row>
    <row r="284" spans="1:19" ht="23.25">
      <c r="A284" s="4"/>
      <c r="B284" s="4"/>
      <c r="C284" s="97"/>
      <c r="D284" s="97"/>
      <c r="E284" s="98"/>
      <c r="F284" s="99"/>
      <c r="G284" s="100"/>
      <c r="H284" s="98"/>
      <c r="I284" s="98"/>
      <c r="J284" s="99"/>
      <c r="K284" s="4"/>
      <c r="L284" s="101"/>
      <c r="M284" s="102"/>
      <c r="N284" s="102"/>
      <c r="O284" s="102"/>
      <c r="P284" s="102"/>
      <c r="Q284" s="102"/>
      <c r="R284" s="4"/>
      <c r="S284" s="171"/>
    </row>
    <row r="285" spans="1:19" ht="23.25">
      <c r="A285" s="4"/>
      <c r="B285" s="4"/>
      <c r="C285" s="97"/>
      <c r="D285" s="97"/>
      <c r="E285" s="98"/>
      <c r="F285" s="99"/>
      <c r="G285" s="100"/>
      <c r="H285" s="98"/>
      <c r="I285" s="98"/>
      <c r="J285" s="99"/>
      <c r="K285" s="4"/>
      <c r="L285" s="101"/>
      <c r="M285" s="102"/>
      <c r="N285" s="102"/>
      <c r="O285" s="102"/>
      <c r="P285" s="102"/>
      <c r="Q285" s="102"/>
      <c r="R285" s="4"/>
      <c r="S285" s="171"/>
    </row>
    <row r="286" spans="1:19" ht="23.25">
      <c r="A286" s="4"/>
      <c r="B286" s="4"/>
      <c r="C286" s="97"/>
      <c r="D286" s="97"/>
      <c r="E286" s="98"/>
      <c r="F286" s="99"/>
      <c r="G286" s="100"/>
      <c r="H286" s="98"/>
      <c r="I286" s="98"/>
      <c r="J286" s="99"/>
      <c r="K286" s="4"/>
      <c r="L286" s="101"/>
      <c r="M286" s="102"/>
      <c r="N286" s="102"/>
      <c r="O286" s="102"/>
      <c r="P286" s="102"/>
      <c r="Q286" s="102"/>
      <c r="R286" s="4"/>
      <c r="S286" s="171"/>
    </row>
    <row r="287" spans="1:19" ht="23.25">
      <c r="A287" s="4"/>
      <c r="B287" s="4"/>
      <c r="C287" s="97"/>
      <c r="D287" s="97"/>
      <c r="E287" s="98"/>
      <c r="F287" s="99"/>
      <c r="G287" s="100"/>
      <c r="H287" s="98"/>
      <c r="I287" s="98"/>
      <c r="J287" s="99"/>
      <c r="K287" s="4"/>
      <c r="L287" s="101"/>
      <c r="M287" s="102"/>
      <c r="N287" s="102"/>
      <c r="O287" s="102"/>
      <c r="P287" s="102"/>
      <c r="Q287" s="102"/>
      <c r="R287" s="4"/>
      <c r="S287" s="171"/>
    </row>
    <row r="288" spans="1:19" ht="23.25">
      <c r="A288" s="4"/>
      <c r="B288" s="4"/>
      <c r="C288" s="97"/>
      <c r="D288" s="97"/>
      <c r="E288" s="98"/>
      <c r="F288" s="99"/>
      <c r="G288" s="100"/>
      <c r="H288" s="98"/>
      <c r="I288" s="98"/>
      <c r="J288" s="99"/>
      <c r="K288" s="4"/>
      <c r="L288" s="101"/>
      <c r="M288" s="102"/>
      <c r="N288" s="102"/>
      <c r="O288" s="102"/>
      <c r="P288" s="102"/>
      <c r="Q288" s="102"/>
      <c r="R288" s="4"/>
      <c r="S288" s="171"/>
    </row>
    <row r="289" spans="1:19" ht="23.25">
      <c r="A289" s="4"/>
      <c r="B289" s="4"/>
      <c r="C289" s="97"/>
      <c r="D289" s="97"/>
      <c r="E289" s="98"/>
      <c r="F289" s="99"/>
      <c r="G289" s="100"/>
      <c r="H289" s="98"/>
      <c r="I289" s="98"/>
      <c r="J289" s="99"/>
      <c r="K289" s="4"/>
      <c r="L289" s="101"/>
      <c r="M289" s="102"/>
      <c r="N289" s="102"/>
      <c r="O289" s="102"/>
      <c r="P289" s="102"/>
      <c r="Q289" s="102"/>
      <c r="R289" s="4"/>
      <c r="S289" s="171"/>
    </row>
    <row r="290" spans="1:19" ht="23.25">
      <c r="A290" s="4"/>
      <c r="B290" s="4"/>
      <c r="C290" s="97"/>
      <c r="D290" s="97"/>
      <c r="E290" s="98"/>
      <c r="F290" s="99"/>
      <c r="G290" s="100"/>
      <c r="H290" s="98"/>
      <c r="I290" s="98"/>
      <c r="J290" s="99"/>
      <c r="K290" s="4"/>
      <c r="L290" s="101"/>
      <c r="M290" s="102"/>
      <c r="N290" s="102"/>
      <c r="O290" s="102"/>
      <c r="P290" s="102"/>
      <c r="Q290" s="102"/>
      <c r="R290" s="4"/>
      <c r="S290" s="171"/>
    </row>
    <row r="291" spans="1:19" ht="23.25">
      <c r="A291" s="4"/>
      <c r="B291" s="4"/>
      <c r="C291" s="97"/>
      <c r="D291" s="97"/>
      <c r="E291" s="98"/>
      <c r="F291" s="99"/>
      <c r="G291" s="100"/>
      <c r="H291" s="98"/>
      <c r="I291" s="98"/>
      <c r="J291" s="99"/>
      <c r="K291" s="4"/>
      <c r="L291" s="101"/>
      <c r="M291" s="102"/>
      <c r="N291" s="102"/>
      <c r="O291" s="102"/>
      <c r="P291" s="102"/>
      <c r="Q291" s="102"/>
      <c r="R291" s="4"/>
      <c r="S291" s="171"/>
    </row>
    <row r="292" spans="1:19" ht="23.25">
      <c r="A292" s="4"/>
      <c r="B292" s="4"/>
      <c r="C292" s="97"/>
      <c r="D292" s="97"/>
      <c r="E292" s="98"/>
      <c r="F292" s="99"/>
      <c r="G292" s="100"/>
      <c r="H292" s="98"/>
      <c r="I292" s="98"/>
      <c r="J292" s="99"/>
      <c r="K292" s="4"/>
      <c r="L292" s="101"/>
      <c r="M292" s="102"/>
      <c r="N292" s="102"/>
      <c r="O292" s="102"/>
      <c r="P292" s="102"/>
      <c r="Q292" s="102"/>
      <c r="R292" s="4"/>
      <c r="S292" s="171"/>
    </row>
    <row r="293" spans="1:19" ht="23.25">
      <c r="A293" s="4"/>
      <c r="B293" s="4"/>
      <c r="C293" s="97"/>
      <c r="D293" s="97"/>
      <c r="E293" s="98"/>
      <c r="F293" s="99"/>
      <c r="G293" s="100"/>
      <c r="H293" s="98"/>
      <c r="I293" s="98"/>
      <c r="J293" s="99"/>
      <c r="K293" s="4"/>
      <c r="L293" s="101"/>
      <c r="M293" s="102"/>
      <c r="N293" s="102"/>
      <c r="O293" s="102"/>
      <c r="P293" s="102"/>
      <c r="Q293" s="102"/>
      <c r="R293" s="4"/>
      <c r="S293" s="171"/>
    </row>
    <row r="294" spans="1:19" ht="23.25">
      <c r="A294" s="4"/>
      <c r="B294" s="4"/>
      <c r="C294" s="97"/>
      <c r="D294" s="97"/>
      <c r="E294" s="98"/>
      <c r="F294" s="99"/>
      <c r="G294" s="100"/>
      <c r="H294" s="98"/>
      <c r="I294" s="98"/>
      <c r="J294" s="99"/>
      <c r="K294" s="4"/>
      <c r="L294" s="101"/>
      <c r="M294" s="102"/>
      <c r="N294" s="102"/>
      <c r="O294" s="102"/>
      <c r="P294" s="102"/>
      <c r="Q294" s="102"/>
      <c r="R294" s="4"/>
      <c r="S294" s="171"/>
    </row>
    <row r="295" spans="1:19" ht="23.25">
      <c r="A295" s="4"/>
      <c r="B295" s="4"/>
      <c r="C295" s="97"/>
      <c r="D295" s="97"/>
      <c r="E295" s="98"/>
      <c r="F295" s="99"/>
      <c r="G295" s="100"/>
      <c r="H295" s="98"/>
      <c r="I295" s="98"/>
      <c r="J295" s="99"/>
      <c r="K295" s="4"/>
      <c r="L295" s="101"/>
      <c r="M295" s="102"/>
      <c r="N295" s="102"/>
      <c r="O295" s="102"/>
      <c r="P295" s="102"/>
      <c r="Q295" s="102"/>
      <c r="R295" s="4"/>
      <c r="S295" s="171"/>
    </row>
    <row r="296" spans="1:19" ht="23.25">
      <c r="A296" s="4"/>
      <c r="B296" s="4"/>
      <c r="C296" s="97"/>
      <c r="D296" s="97"/>
      <c r="E296" s="98"/>
      <c r="F296" s="99"/>
      <c r="G296" s="100"/>
      <c r="H296" s="98"/>
      <c r="I296" s="98"/>
      <c r="J296" s="99"/>
      <c r="K296" s="4"/>
      <c r="L296" s="101"/>
      <c r="M296" s="102"/>
      <c r="N296" s="102"/>
      <c r="O296" s="102"/>
      <c r="P296" s="102"/>
      <c r="Q296" s="102"/>
      <c r="R296" s="4"/>
      <c r="S296" s="171"/>
    </row>
    <row r="297" spans="1:19" ht="23.25">
      <c r="A297" s="4"/>
      <c r="B297" s="4"/>
      <c r="C297" s="97"/>
      <c r="D297" s="97"/>
      <c r="E297" s="98"/>
      <c r="F297" s="99"/>
      <c r="G297" s="100"/>
      <c r="H297" s="98"/>
      <c r="I297" s="98"/>
      <c r="J297" s="99"/>
      <c r="K297" s="4"/>
      <c r="L297" s="101"/>
      <c r="M297" s="102"/>
      <c r="N297" s="102"/>
      <c r="O297" s="102"/>
      <c r="P297" s="102"/>
      <c r="Q297" s="102"/>
      <c r="R297" s="4"/>
      <c r="S297" s="171"/>
    </row>
    <row r="298" spans="1:19" ht="23.25">
      <c r="A298" s="4"/>
      <c r="B298" s="4"/>
      <c r="C298" s="97"/>
      <c r="D298" s="97"/>
      <c r="E298" s="98"/>
      <c r="F298" s="99"/>
      <c r="G298" s="100"/>
      <c r="H298" s="98"/>
      <c r="I298" s="98"/>
      <c r="J298" s="99"/>
      <c r="K298" s="4"/>
      <c r="L298" s="101"/>
      <c r="M298" s="102"/>
      <c r="N298" s="102"/>
      <c r="O298" s="102"/>
      <c r="P298" s="102"/>
      <c r="Q298" s="102"/>
      <c r="R298" s="4"/>
      <c r="S298" s="171"/>
    </row>
    <row r="299" spans="1:19" ht="23.25">
      <c r="A299" s="4"/>
      <c r="B299" s="4"/>
      <c r="C299" s="97"/>
      <c r="D299" s="97"/>
      <c r="E299" s="98"/>
      <c r="F299" s="99"/>
      <c r="G299" s="100"/>
      <c r="H299" s="98"/>
      <c r="I299" s="98"/>
      <c r="J299" s="99"/>
      <c r="K299" s="4"/>
      <c r="L299" s="101"/>
      <c r="M299" s="102"/>
      <c r="N299" s="102"/>
      <c r="O299" s="102"/>
      <c r="P299" s="102"/>
      <c r="Q299" s="102"/>
      <c r="R299" s="4"/>
      <c r="S299" s="171"/>
    </row>
    <row r="300" spans="1:19" ht="23.25">
      <c r="A300" s="4"/>
      <c r="B300" s="4"/>
      <c r="C300" s="97"/>
      <c r="D300" s="97"/>
      <c r="E300" s="98"/>
      <c r="F300" s="99"/>
      <c r="G300" s="100"/>
      <c r="H300" s="98"/>
      <c r="I300" s="98"/>
      <c r="J300" s="99"/>
      <c r="K300" s="4"/>
      <c r="L300" s="101"/>
      <c r="M300" s="102"/>
      <c r="N300" s="102"/>
      <c r="O300" s="102"/>
      <c r="P300" s="102"/>
      <c r="Q300" s="102"/>
      <c r="R300" s="4"/>
      <c r="S300" s="171"/>
    </row>
    <row r="301" spans="1:19" ht="23.25">
      <c r="A301" s="4"/>
      <c r="B301" s="4"/>
      <c r="C301" s="97"/>
      <c r="D301" s="97"/>
      <c r="E301" s="98"/>
      <c r="F301" s="99"/>
      <c r="G301" s="100"/>
      <c r="H301" s="98"/>
      <c r="I301" s="98"/>
      <c r="J301" s="99"/>
      <c r="K301" s="4"/>
      <c r="L301" s="101"/>
      <c r="M301" s="102"/>
      <c r="N301" s="102"/>
      <c r="O301" s="102"/>
      <c r="P301" s="102"/>
      <c r="Q301" s="102"/>
      <c r="R301" s="4"/>
      <c r="S301" s="171"/>
    </row>
    <row r="302" spans="1:19" ht="23.25">
      <c r="A302" s="4"/>
      <c r="B302" s="4"/>
      <c r="C302" s="97"/>
      <c r="D302" s="97"/>
      <c r="E302" s="98"/>
      <c r="F302" s="99"/>
      <c r="G302" s="100"/>
      <c r="H302" s="98"/>
      <c r="I302" s="98"/>
      <c r="J302" s="99"/>
      <c r="K302" s="4"/>
      <c r="L302" s="101"/>
      <c r="M302" s="102"/>
      <c r="N302" s="102"/>
      <c r="O302" s="102"/>
      <c r="P302" s="102"/>
      <c r="Q302" s="102"/>
      <c r="R302" s="4"/>
      <c r="S302" s="171"/>
    </row>
    <row r="303" spans="1:19" ht="23.25">
      <c r="A303" s="4"/>
      <c r="B303" s="4"/>
      <c r="C303" s="97"/>
      <c r="D303" s="97"/>
      <c r="E303" s="98"/>
      <c r="F303" s="99"/>
      <c r="G303" s="100"/>
      <c r="H303" s="98"/>
      <c r="I303" s="98"/>
      <c r="J303" s="99"/>
      <c r="K303" s="4"/>
      <c r="L303" s="101"/>
      <c r="M303" s="102"/>
      <c r="N303" s="102"/>
      <c r="O303" s="102"/>
      <c r="P303" s="102"/>
      <c r="Q303" s="102"/>
      <c r="R303" s="4"/>
      <c r="S303" s="171"/>
    </row>
    <row r="304" spans="1:19" ht="23.25">
      <c r="A304" s="4"/>
      <c r="B304" s="4"/>
      <c r="C304" s="97"/>
      <c r="D304" s="97"/>
      <c r="E304" s="98"/>
      <c r="F304" s="99"/>
      <c r="G304" s="100"/>
      <c r="H304" s="98"/>
      <c r="I304" s="98"/>
      <c r="J304" s="99"/>
      <c r="K304" s="4"/>
      <c r="L304" s="101"/>
      <c r="M304" s="102"/>
      <c r="N304" s="102"/>
      <c r="O304" s="102"/>
      <c r="P304" s="102"/>
      <c r="Q304" s="102"/>
      <c r="R304" s="4"/>
      <c r="S304" s="171"/>
    </row>
    <row r="305" spans="1:19" ht="23.25">
      <c r="A305" s="4"/>
      <c r="B305" s="4"/>
      <c r="C305" s="97"/>
      <c r="D305" s="97"/>
      <c r="E305" s="98"/>
      <c r="F305" s="99"/>
      <c r="G305" s="100"/>
      <c r="H305" s="98"/>
      <c r="I305" s="98"/>
      <c r="J305" s="99"/>
      <c r="K305" s="4"/>
      <c r="L305" s="101"/>
      <c r="M305" s="102"/>
      <c r="N305" s="102"/>
      <c r="O305" s="102"/>
      <c r="P305" s="102"/>
      <c r="Q305" s="102"/>
      <c r="R305" s="4"/>
      <c r="S305" s="171"/>
    </row>
    <row r="306" spans="1:19" ht="23.25">
      <c r="A306" s="4"/>
      <c r="B306" s="4"/>
      <c r="C306" s="97"/>
      <c r="D306" s="97"/>
      <c r="E306" s="98"/>
      <c r="F306" s="99"/>
      <c r="G306" s="100"/>
      <c r="H306" s="98"/>
      <c r="I306" s="98"/>
      <c r="J306" s="99"/>
      <c r="K306" s="4"/>
      <c r="L306" s="101"/>
      <c r="M306" s="102"/>
      <c r="N306" s="102"/>
      <c r="O306" s="102"/>
      <c r="P306" s="102"/>
      <c r="Q306" s="102"/>
      <c r="R306" s="4"/>
      <c r="S306" s="171"/>
    </row>
    <row r="307" spans="1:19" ht="23.25">
      <c r="A307" s="4"/>
      <c r="B307" s="4"/>
      <c r="C307" s="97"/>
      <c r="D307" s="97"/>
      <c r="E307" s="98"/>
      <c r="F307" s="99"/>
      <c r="G307" s="100"/>
      <c r="H307" s="98"/>
      <c r="I307" s="98"/>
      <c r="J307" s="99"/>
      <c r="K307" s="4"/>
      <c r="L307" s="101"/>
      <c r="M307" s="102"/>
      <c r="N307" s="102"/>
      <c r="O307" s="102"/>
      <c r="P307" s="102"/>
      <c r="Q307" s="102"/>
      <c r="R307" s="4"/>
      <c r="S307" s="171"/>
    </row>
    <row r="308" spans="1:19" ht="23.25">
      <c r="A308" s="4"/>
      <c r="B308" s="4"/>
      <c r="C308" s="97"/>
      <c r="D308" s="97"/>
      <c r="E308" s="98"/>
      <c r="F308" s="99"/>
      <c r="G308" s="100"/>
      <c r="H308" s="98"/>
      <c r="I308" s="98"/>
      <c r="J308" s="99"/>
      <c r="K308" s="4"/>
      <c r="L308" s="101"/>
      <c r="M308" s="102"/>
      <c r="N308" s="102"/>
      <c r="O308" s="102"/>
      <c r="P308" s="102"/>
      <c r="Q308" s="102"/>
      <c r="R308" s="4"/>
      <c r="S308" s="171"/>
    </row>
    <row r="309" spans="1:19" ht="23.25">
      <c r="A309" s="4"/>
      <c r="B309" s="4"/>
      <c r="C309" s="97"/>
      <c r="D309" s="97"/>
      <c r="E309" s="98"/>
      <c r="F309" s="99"/>
      <c r="G309" s="100"/>
      <c r="H309" s="98"/>
      <c r="I309" s="98"/>
      <c r="J309" s="99"/>
      <c r="K309" s="4"/>
      <c r="L309" s="101"/>
      <c r="M309" s="102"/>
      <c r="N309" s="102"/>
      <c r="O309" s="102"/>
      <c r="P309" s="102"/>
      <c r="Q309" s="102"/>
      <c r="R309" s="4"/>
      <c r="S309" s="171"/>
    </row>
    <row r="310" spans="1:19" ht="23.25">
      <c r="A310" s="4"/>
      <c r="B310" s="4"/>
      <c r="C310" s="97"/>
      <c r="D310" s="97"/>
      <c r="E310" s="98"/>
      <c r="F310" s="99"/>
      <c r="G310" s="100"/>
      <c r="H310" s="98"/>
      <c r="I310" s="98"/>
      <c r="J310" s="99"/>
      <c r="K310" s="4"/>
      <c r="L310" s="101"/>
      <c r="M310" s="102"/>
      <c r="N310" s="102"/>
      <c r="O310" s="102"/>
      <c r="P310" s="102"/>
      <c r="Q310" s="102"/>
      <c r="R310" s="4"/>
      <c r="S310" s="171"/>
    </row>
    <row r="311" spans="1:19" ht="23.25">
      <c r="A311" s="4"/>
      <c r="B311" s="4"/>
      <c r="C311" s="97"/>
      <c r="D311" s="97"/>
      <c r="E311" s="98"/>
      <c r="F311" s="99"/>
      <c r="G311" s="100"/>
      <c r="H311" s="98"/>
      <c r="I311" s="98"/>
      <c r="J311" s="99"/>
      <c r="K311" s="4"/>
      <c r="L311" s="101"/>
      <c r="M311" s="102"/>
      <c r="N311" s="102"/>
      <c r="O311" s="102"/>
      <c r="P311" s="102"/>
      <c r="Q311" s="102"/>
      <c r="R311" s="4"/>
      <c r="S311" s="171"/>
    </row>
    <row r="312" spans="1:19" ht="23.25">
      <c r="A312" s="4"/>
      <c r="B312" s="4"/>
      <c r="C312" s="97"/>
      <c r="D312" s="97"/>
      <c r="E312" s="98"/>
      <c r="F312" s="99"/>
      <c r="G312" s="100"/>
      <c r="H312" s="98"/>
      <c r="I312" s="98"/>
      <c r="J312" s="99"/>
      <c r="K312" s="4"/>
      <c r="L312" s="101"/>
      <c r="M312" s="102"/>
      <c r="N312" s="102"/>
      <c r="O312" s="102"/>
      <c r="P312" s="102"/>
      <c r="Q312" s="102"/>
      <c r="R312" s="4"/>
      <c r="S312" s="171"/>
    </row>
    <row r="313" spans="1:19" ht="23.25">
      <c r="A313" s="4"/>
      <c r="B313" s="4"/>
      <c r="C313" s="97"/>
      <c r="D313" s="97"/>
      <c r="E313" s="98"/>
      <c r="F313" s="99"/>
      <c r="G313" s="100"/>
      <c r="H313" s="98"/>
      <c r="I313" s="98"/>
      <c r="J313" s="99"/>
      <c r="K313" s="4"/>
      <c r="L313" s="101"/>
      <c r="M313" s="102"/>
      <c r="N313" s="102"/>
      <c r="O313" s="102"/>
      <c r="P313" s="102"/>
      <c r="Q313" s="102"/>
      <c r="R313" s="4"/>
      <c r="S313" s="171"/>
    </row>
    <row r="314" spans="1:19" ht="23.25">
      <c r="A314" s="4"/>
      <c r="B314" s="4"/>
      <c r="C314" s="97"/>
      <c r="D314" s="97"/>
      <c r="E314" s="98"/>
      <c r="F314" s="99"/>
      <c r="G314" s="100"/>
      <c r="H314" s="98"/>
      <c r="I314" s="98"/>
      <c r="J314" s="99"/>
      <c r="K314" s="4"/>
      <c r="L314" s="101"/>
      <c r="M314" s="102"/>
      <c r="N314" s="102"/>
      <c r="O314" s="102"/>
      <c r="P314" s="102"/>
      <c r="Q314" s="102"/>
      <c r="R314" s="4"/>
      <c r="S314" s="171"/>
    </row>
    <row r="315" spans="1:19" ht="23.25">
      <c r="A315" s="4"/>
      <c r="B315" s="4"/>
      <c r="C315" s="97"/>
      <c r="D315" s="97"/>
      <c r="E315" s="98"/>
      <c r="F315" s="99"/>
      <c r="G315" s="100"/>
      <c r="H315" s="98"/>
      <c r="I315" s="98"/>
      <c r="J315" s="99"/>
      <c r="K315" s="4"/>
      <c r="L315" s="101"/>
      <c r="M315" s="102"/>
      <c r="N315" s="102"/>
      <c r="O315" s="102"/>
      <c r="P315" s="102"/>
      <c r="Q315" s="102"/>
      <c r="R315" s="4"/>
      <c r="S315" s="171"/>
    </row>
    <row r="316" spans="1:19" ht="23.25">
      <c r="A316" s="4"/>
      <c r="B316" s="4"/>
      <c r="C316" s="97"/>
      <c r="D316" s="97"/>
      <c r="E316" s="98"/>
      <c r="F316" s="99"/>
      <c r="G316" s="100"/>
      <c r="H316" s="98"/>
      <c r="I316" s="98"/>
      <c r="J316" s="99"/>
      <c r="K316" s="4"/>
      <c r="L316" s="101"/>
      <c r="M316" s="102"/>
      <c r="N316" s="102"/>
      <c r="O316" s="102"/>
      <c r="P316" s="102"/>
      <c r="Q316" s="102"/>
      <c r="R316" s="4"/>
      <c r="S316" s="171"/>
    </row>
    <row r="317" spans="1:19" ht="23.25">
      <c r="A317" s="4"/>
      <c r="B317" s="4"/>
      <c r="C317" s="97"/>
      <c r="D317" s="97"/>
      <c r="E317" s="98"/>
      <c r="F317" s="99"/>
      <c r="G317" s="100"/>
      <c r="H317" s="98"/>
      <c r="I317" s="98"/>
      <c r="J317" s="99"/>
      <c r="K317" s="4"/>
      <c r="L317" s="101"/>
      <c r="M317" s="102"/>
      <c r="N317" s="102"/>
      <c r="O317" s="102"/>
      <c r="P317" s="102"/>
      <c r="Q317" s="102"/>
      <c r="R317" s="4"/>
      <c r="S317" s="171"/>
    </row>
    <row r="318" spans="1:19" ht="23.25">
      <c r="A318" s="4"/>
      <c r="B318" s="4"/>
      <c r="C318" s="97"/>
      <c r="D318" s="97"/>
      <c r="E318" s="98"/>
      <c r="F318" s="99"/>
      <c r="G318" s="100"/>
      <c r="H318" s="98"/>
      <c r="I318" s="98"/>
      <c r="J318" s="99"/>
      <c r="K318" s="4"/>
      <c r="L318" s="101"/>
      <c r="M318" s="102"/>
      <c r="N318" s="102"/>
      <c r="O318" s="102"/>
      <c r="P318" s="102"/>
      <c r="Q318" s="102"/>
      <c r="R318" s="4"/>
      <c r="S318" s="171"/>
    </row>
    <row r="319" spans="1:19" ht="23.25">
      <c r="A319" s="4"/>
      <c r="B319" s="4"/>
      <c r="C319" s="97"/>
      <c r="D319" s="97"/>
      <c r="E319" s="98"/>
      <c r="F319" s="99"/>
      <c r="G319" s="100"/>
      <c r="H319" s="98"/>
      <c r="I319" s="98"/>
      <c r="J319" s="99"/>
      <c r="K319" s="4"/>
      <c r="L319" s="101"/>
      <c r="M319" s="102"/>
      <c r="N319" s="102"/>
      <c r="O319" s="102"/>
      <c r="P319" s="102"/>
      <c r="Q319" s="102"/>
      <c r="R319" s="4"/>
      <c r="S319" s="171"/>
    </row>
    <row r="320" spans="1:19" ht="23.25">
      <c r="A320" s="4"/>
      <c r="B320" s="4"/>
      <c r="C320" s="97"/>
      <c r="D320" s="97"/>
      <c r="E320" s="98"/>
      <c r="F320" s="99"/>
      <c r="G320" s="100"/>
      <c r="H320" s="98"/>
      <c r="I320" s="98"/>
      <c r="J320" s="99"/>
      <c r="K320" s="4"/>
      <c r="L320" s="101"/>
      <c r="M320" s="102"/>
      <c r="N320" s="102"/>
      <c r="O320" s="102"/>
      <c r="P320" s="102"/>
      <c r="Q320" s="102"/>
      <c r="R320" s="4"/>
      <c r="S320" s="171"/>
    </row>
    <row r="321" spans="1:19" ht="23.25">
      <c r="A321" s="4"/>
      <c r="B321" s="4"/>
      <c r="C321" s="97"/>
      <c r="D321" s="97"/>
      <c r="E321" s="98"/>
      <c r="F321" s="99"/>
      <c r="G321" s="100"/>
      <c r="H321" s="98"/>
      <c r="I321" s="98"/>
      <c r="J321" s="99"/>
      <c r="K321" s="4"/>
      <c r="L321" s="101"/>
      <c r="M321" s="102"/>
      <c r="N321" s="102"/>
      <c r="O321" s="102"/>
      <c r="P321" s="102"/>
      <c r="Q321" s="102"/>
      <c r="R321" s="4"/>
      <c r="S321" s="171"/>
    </row>
    <row r="322" spans="1:19" ht="23.25">
      <c r="A322" s="4"/>
      <c r="B322" s="4"/>
      <c r="C322" s="97"/>
      <c r="D322" s="97"/>
      <c r="E322" s="98"/>
      <c r="F322" s="99"/>
      <c r="G322" s="100"/>
      <c r="H322" s="98"/>
      <c r="I322" s="98"/>
      <c r="J322" s="99"/>
      <c r="K322" s="4"/>
      <c r="L322" s="101"/>
      <c r="M322" s="102"/>
      <c r="N322" s="102"/>
      <c r="O322" s="102"/>
      <c r="P322" s="102"/>
      <c r="Q322" s="102"/>
      <c r="R322" s="4"/>
      <c r="S322" s="171"/>
    </row>
    <row r="323" spans="1:19" ht="23.25">
      <c r="A323" s="4"/>
      <c r="B323" s="4"/>
      <c r="C323" s="97"/>
      <c r="D323" s="97"/>
      <c r="E323" s="98"/>
      <c r="F323" s="99"/>
      <c r="G323" s="100"/>
      <c r="H323" s="98"/>
      <c r="I323" s="98"/>
      <c r="J323" s="99"/>
      <c r="K323" s="4"/>
      <c r="L323" s="101"/>
      <c r="M323" s="102"/>
      <c r="N323" s="102"/>
      <c r="O323" s="102"/>
      <c r="P323" s="102"/>
      <c r="Q323" s="102"/>
      <c r="R323" s="4"/>
      <c r="S323" s="171"/>
    </row>
    <row r="324" spans="1:19" ht="23.25">
      <c r="A324" s="4"/>
      <c r="B324" s="4"/>
      <c r="C324" s="97"/>
      <c r="D324" s="97"/>
      <c r="E324" s="98"/>
      <c r="F324" s="99"/>
      <c r="G324" s="100"/>
      <c r="H324" s="98"/>
      <c r="I324" s="98"/>
      <c r="J324" s="99"/>
      <c r="K324" s="4"/>
      <c r="L324" s="101"/>
      <c r="M324" s="102"/>
      <c r="N324" s="102"/>
      <c r="O324" s="102"/>
      <c r="P324" s="102"/>
      <c r="Q324" s="102"/>
      <c r="R324" s="4"/>
      <c r="S324" s="171"/>
    </row>
    <row r="325" spans="1:19" ht="23.25">
      <c r="A325" s="4"/>
      <c r="B325" s="4"/>
      <c r="C325" s="97"/>
      <c r="D325" s="97"/>
      <c r="E325" s="98"/>
      <c r="F325" s="99"/>
      <c r="G325" s="100"/>
      <c r="H325" s="98"/>
      <c r="I325" s="98"/>
      <c r="J325" s="99"/>
      <c r="K325" s="4"/>
      <c r="L325" s="101"/>
      <c r="M325" s="102"/>
      <c r="N325" s="102"/>
      <c r="O325" s="102"/>
      <c r="P325" s="102"/>
      <c r="Q325" s="102"/>
      <c r="R325" s="4"/>
      <c r="S325" s="171"/>
    </row>
    <row r="326" spans="1:19" ht="23.25">
      <c r="A326" s="4"/>
      <c r="B326" s="4"/>
      <c r="C326" s="97"/>
      <c r="D326" s="97"/>
      <c r="E326" s="98"/>
      <c r="F326" s="99"/>
      <c r="G326" s="100"/>
      <c r="H326" s="98"/>
      <c r="I326" s="98"/>
      <c r="J326" s="99"/>
      <c r="K326" s="4"/>
      <c r="L326" s="101"/>
      <c r="M326" s="102"/>
      <c r="N326" s="102"/>
      <c r="O326" s="102"/>
      <c r="P326" s="102"/>
      <c r="Q326" s="102"/>
      <c r="R326" s="4"/>
      <c r="S326" s="171"/>
    </row>
    <row r="327" spans="1:19" ht="23.25">
      <c r="A327" s="4"/>
      <c r="B327" s="4"/>
      <c r="C327" s="97"/>
      <c r="D327" s="97"/>
      <c r="E327" s="98"/>
      <c r="F327" s="99"/>
      <c r="G327" s="100"/>
      <c r="H327" s="98"/>
      <c r="I327" s="98"/>
      <c r="J327" s="99"/>
      <c r="K327" s="4"/>
      <c r="L327" s="101"/>
      <c r="M327" s="102"/>
      <c r="N327" s="102"/>
      <c r="O327" s="102"/>
      <c r="P327" s="102"/>
      <c r="Q327" s="102"/>
      <c r="R327" s="4"/>
      <c r="S327" s="171"/>
    </row>
    <row r="328" spans="1:19" ht="23.25">
      <c r="A328" s="4"/>
      <c r="B328" s="4"/>
      <c r="C328" s="97"/>
      <c r="D328" s="97"/>
      <c r="E328" s="98"/>
      <c r="F328" s="99"/>
      <c r="G328" s="100"/>
      <c r="H328" s="98"/>
      <c r="I328" s="98"/>
      <c r="J328" s="99"/>
      <c r="K328" s="4"/>
      <c r="L328" s="101"/>
      <c r="M328" s="102"/>
      <c r="N328" s="102"/>
      <c r="O328" s="102"/>
      <c r="P328" s="102"/>
      <c r="Q328" s="102"/>
      <c r="R328" s="4"/>
      <c r="S328" s="171"/>
    </row>
    <row r="329" spans="1:19" ht="23.25">
      <c r="A329" s="4"/>
      <c r="B329" s="4"/>
      <c r="C329" s="97"/>
      <c r="D329" s="97"/>
      <c r="E329" s="98"/>
      <c r="F329" s="99"/>
      <c r="G329" s="100"/>
      <c r="H329" s="98"/>
      <c r="I329" s="98"/>
      <c r="J329" s="99"/>
      <c r="K329" s="4"/>
      <c r="L329" s="101"/>
      <c r="M329" s="102"/>
      <c r="N329" s="102"/>
      <c r="O329" s="102"/>
      <c r="P329" s="102"/>
      <c r="Q329" s="102"/>
      <c r="R329" s="4"/>
      <c r="S329" s="171"/>
    </row>
    <row r="330" spans="1:19" ht="23.25">
      <c r="A330" s="4"/>
      <c r="B330" s="4"/>
      <c r="C330" s="97"/>
      <c r="D330" s="97"/>
      <c r="E330" s="98"/>
      <c r="F330" s="99"/>
      <c r="G330" s="100"/>
      <c r="H330" s="98"/>
      <c r="I330" s="98"/>
      <c r="J330" s="99"/>
      <c r="K330" s="4"/>
      <c r="L330" s="101"/>
      <c r="M330" s="102"/>
      <c r="N330" s="102"/>
      <c r="O330" s="102"/>
      <c r="P330" s="102"/>
      <c r="Q330" s="102"/>
      <c r="R330" s="4"/>
      <c r="S330" s="171"/>
    </row>
    <row r="331" spans="1:19" ht="23.25">
      <c r="A331" s="4"/>
      <c r="B331" s="4"/>
      <c r="C331" s="97"/>
      <c r="D331" s="97"/>
      <c r="E331" s="98"/>
      <c r="F331" s="99"/>
      <c r="G331" s="100"/>
      <c r="H331" s="98"/>
      <c r="I331" s="98"/>
      <c r="J331" s="99"/>
      <c r="K331" s="4"/>
      <c r="L331" s="101"/>
      <c r="M331" s="102"/>
      <c r="N331" s="102"/>
      <c r="O331" s="102"/>
      <c r="P331" s="102"/>
      <c r="Q331" s="102"/>
      <c r="R331" s="4"/>
      <c r="S331" s="171"/>
    </row>
    <row r="332" spans="1:19" ht="23.25">
      <c r="A332" s="4"/>
      <c r="B332" s="4"/>
      <c r="C332" s="97"/>
      <c r="D332" s="97"/>
      <c r="E332" s="98"/>
      <c r="F332" s="99"/>
      <c r="G332" s="100"/>
      <c r="H332" s="98"/>
      <c r="I332" s="98"/>
      <c r="J332" s="99"/>
      <c r="K332" s="4"/>
      <c r="L332" s="101"/>
      <c r="M332" s="102"/>
      <c r="N332" s="102"/>
      <c r="O332" s="102"/>
      <c r="P332" s="102"/>
      <c r="Q332" s="102"/>
      <c r="R332" s="4"/>
      <c r="S332" s="171"/>
    </row>
  </sheetData>
  <sheetProtection/>
  <mergeCells count="51">
    <mergeCell ref="A250:L250"/>
    <mergeCell ref="A117:L117"/>
    <mergeCell ref="A124:L124"/>
    <mergeCell ref="A218:L218"/>
    <mergeCell ref="A90:R90"/>
    <mergeCell ref="A233:S233"/>
    <mergeCell ref="A219:S219"/>
    <mergeCell ref="A118:S118"/>
    <mergeCell ref="A245:S245"/>
    <mergeCell ref="A232:L232"/>
    <mergeCell ref="A14:L14"/>
    <mergeCell ref="A17:L17"/>
    <mergeCell ref="A21:L21"/>
    <mergeCell ref="A25:L25"/>
    <mergeCell ref="A31:L31"/>
    <mergeCell ref="A36:L36"/>
    <mergeCell ref="A22:S22"/>
    <mergeCell ref="A106:S106"/>
    <mergeCell ref="A26:S26"/>
    <mergeCell ref="A32:S32"/>
    <mergeCell ref="A89:S89"/>
    <mergeCell ref="A52:S52"/>
    <mergeCell ref="A48:S48"/>
    <mergeCell ref="A100:S100"/>
    <mergeCell ref="A1:S1"/>
    <mergeCell ref="A2:S2"/>
    <mergeCell ref="A4:S4"/>
    <mergeCell ref="A15:S15"/>
    <mergeCell ref="A18:S18"/>
    <mergeCell ref="A47:L47"/>
    <mergeCell ref="A51:L51"/>
    <mergeCell ref="A88:L88"/>
    <mergeCell ref="A38:S38"/>
    <mergeCell ref="A174:S174"/>
    <mergeCell ref="A208:S208"/>
    <mergeCell ref="A111:S111"/>
    <mergeCell ref="A108:S108"/>
    <mergeCell ref="A107:R107"/>
    <mergeCell ref="A91:S91"/>
    <mergeCell ref="A129:S129"/>
    <mergeCell ref="A99:L99"/>
    <mergeCell ref="A104:L104"/>
    <mergeCell ref="A110:L110"/>
    <mergeCell ref="A72:S72"/>
    <mergeCell ref="A140:S140"/>
    <mergeCell ref="A235:L235"/>
    <mergeCell ref="A249:L249"/>
    <mergeCell ref="A242:S242"/>
    <mergeCell ref="A244:L244"/>
    <mergeCell ref="A125:S125"/>
    <mergeCell ref="A128:L128"/>
  </mergeCells>
  <printOptions/>
  <pageMargins left="0.2362204724409449" right="0.17" top="0.7480314960629921" bottom="0.17" header="0.2362204724409449" footer="0.15748031496062992"/>
  <pageSetup horizontalDpi="600" verticalDpi="600" orientation="portrait" paperSize="9" scale="75" r:id="rId1"/>
  <headerFooter>
    <oddHeader>&amp;R&amp;"TH Niramit AS,ธรรมดา"&amp;16แบบฟอร์ม 6.1
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3"/>
  <sheetViews>
    <sheetView view="pageBreakPreview" zoomScaleSheetLayoutView="100" workbookViewId="0" topLeftCell="A225">
      <selection activeCell="C230" sqref="C230"/>
    </sheetView>
  </sheetViews>
  <sheetFormatPr defaultColWidth="9.140625" defaultRowHeight="15"/>
  <cols>
    <col min="1" max="1" width="5.8515625" style="2" customWidth="1"/>
    <col min="2" max="2" width="27.7109375" style="2" customWidth="1"/>
    <col min="3" max="3" width="12.7109375" style="10" customWidth="1"/>
    <col min="4" max="4" width="24.28125" style="10" customWidth="1"/>
    <col min="5" max="5" width="10.57421875" style="1" hidden="1" customWidth="1"/>
    <col min="6" max="6" width="10.57421875" style="7" hidden="1" customWidth="1"/>
    <col min="7" max="7" width="10.57421875" style="32" hidden="1" customWidth="1"/>
    <col min="8" max="8" width="10.57421875" style="1" hidden="1" customWidth="1"/>
    <col min="9" max="9" width="4.00390625" style="1" hidden="1" customWidth="1"/>
    <col min="10" max="10" width="8.7109375" style="7" bestFit="1" customWidth="1"/>
    <col min="11" max="11" width="6.7109375" style="2" hidden="1" customWidth="1"/>
    <col min="12" max="12" width="13.421875" style="49" bestFit="1" customWidth="1"/>
    <col min="13" max="13" width="13.00390625" style="34" hidden="1" customWidth="1"/>
    <col min="14" max="14" width="13.140625" style="34" hidden="1" customWidth="1"/>
    <col min="15" max="15" width="12.7109375" style="34" hidden="1" customWidth="1"/>
    <col min="16" max="17" width="13.140625" style="34" hidden="1" customWidth="1"/>
    <col min="18" max="18" width="16.421875" style="2" bestFit="1" customWidth="1"/>
    <col min="19" max="19" width="15.57421875" style="1" bestFit="1" customWidth="1"/>
    <col min="20" max="16384" width="9.140625" style="5" customWidth="1"/>
  </cols>
  <sheetData>
    <row r="1" spans="1:24" ht="24.75">
      <c r="A1" s="194" t="s">
        <v>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3"/>
      <c r="U1" s="3"/>
      <c r="V1" s="3"/>
      <c r="W1" s="3"/>
      <c r="X1" s="4"/>
    </row>
    <row r="2" spans="1:24" ht="24.75">
      <c r="A2" s="195" t="s">
        <v>243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6"/>
      <c r="U2" s="6"/>
      <c r="V2" s="6"/>
      <c r="W2" s="6"/>
      <c r="X2" s="6"/>
    </row>
    <row r="3" spans="1:24" ht="99">
      <c r="A3" s="51" t="s">
        <v>0</v>
      </c>
      <c r="B3" s="51" t="s">
        <v>9</v>
      </c>
      <c r="C3" s="52" t="s">
        <v>1</v>
      </c>
      <c r="D3" s="52" t="s">
        <v>2</v>
      </c>
      <c r="E3" s="53" t="s">
        <v>103</v>
      </c>
      <c r="F3" s="54" t="s">
        <v>104</v>
      </c>
      <c r="G3" s="54" t="s">
        <v>105</v>
      </c>
      <c r="H3" s="53" t="s">
        <v>106</v>
      </c>
      <c r="I3" s="53" t="s">
        <v>107</v>
      </c>
      <c r="J3" s="55" t="s">
        <v>8</v>
      </c>
      <c r="K3" s="56" t="s">
        <v>90</v>
      </c>
      <c r="L3" s="57" t="s">
        <v>3</v>
      </c>
      <c r="M3" s="53" t="s">
        <v>103</v>
      </c>
      <c r="N3" s="54" t="s">
        <v>104</v>
      </c>
      <c r="O3" s="54" t="s">
        <v>105</v>
      </c>
      <c r="P3" s="53" t="s">
        <v>106</v>
      </c>
      <c r="Q3" s="53" t="s">
        <v>107</v>
      </c>
      <c r="R3" s="56" t="s">
        <v>11</v>
      </c>
      <c r="S3" s="56" t="s">
        <v>10</v>
      </c>
      <c r="T3" s="4"/>
      <c r="U3" s="4"/>
      <c r="V3" s="4"/>
      <c r="W3" s="4"/>
      <c r="X3" s="4"/>
    </row>
    <row r="4" spans="1:19" ht="24.75">
      <c r="A4" s="181" t="s">
        <v>378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/>
    </row>
    <row r="5" spans="1:19" ht="24.75">
      <c r="A5" s="58">
        <v>1</v>
      </c>
      <c r="B5" s="59" t="s">
        <v>144</v>
      </c>
      <c r="C5" s="60" t="s">
        <v>5</v>
      </c>
      <c r="D5" s="60" t="s">
        <v>111</v>
      </c>
      <c r="E5" s="61">
        <v>320</v>
      </c>
      <c r="F5" s="62">
        <v>75</v>
      </c>
      <c r="G5" s="62">
        <v>130</v>
      </c>
      <c r="H5" s="63"/>
      <c r="I5" s="61">
        <v>115</v>
      </c>
      <c r="J5" s="64">
        <f aca="true" t="shared" si="0" ref="J5:J13">SUM(E5:I5)</f>
        <v>640</v>
      </c>
      <c r="K5" s="65" t="s">
        <v>102</v>
      </c>
      <c r="L5" s="66">
        <v>90</v>
      </c>
      <c r="M5" s="67">
        <f aca="true" t="shared" si="1" ref="M5:M13">SUM(E5*L5)</f>
        <v>28800</v>
      </c>
      <c r="N5" s="67">
        <f aca="true" t="shared" si="2" ref="N5:N13">SUM(F5*L5)</f>
        <v>6750</v>
      </c>
      <c r="O5" s="67">
        <f aca="true" t="shared" si="3" ref="O5:O13">SUM(G5*L5)</f>
        <v>11700</v>
      </c>
      <c r="P5" s="67">
        <f aca="true" t="shared" si="4" ref="P5:P13">SUM(H5*L5)</f>
        <v>0</v>
      </c>
      <c r="Q5" s="67">
        <f aca="true" t="shared" si="5" ref="Q5:Q13">SUM(I5*L5)</f>
        <v>10350</v>
      </c>
      <c r="R5" s="68">
        <f aca="true" t="shared" si="6" ref="R5:R13">SUM(M5:Q5)</f>
        <v>57600</v>
      </c>
      <c r="S5" s="69" t="s">
        <v>215</v>
      </c>
    </row>
    <row r="6" spans="1:19" ht="24.75">
      <c r="A6" s="58">
        <v>2</v>
      </c>
      <c r="B6" s="59" t="s">
        <v>144</v>
      </c>
      <c r="C6" s="60" t="s">
        <v>4</v>
      </c>
      <c r="D6" s="60" t="s">
        <v>110</v>
      </c>
      <c r="E6" s="61">
        <v>25</v>
      </c>
      <c r="F6" s="62">
        <v>95</v>
      </c>
      <c r="G6" s="62">
        <v>130</v>
      </c>
      <c r="H6" s="63">
        <v>140</v>
      </c>
      <c r="I6" s="61">
        <v>255</v>
      </c>
      <c r="J6" s="64">
        <f t="shared" si="0"/>
        <v>645</v>
      </c>
      <c r="K6" s="65" t="s">
        <v>102</v>
      </c>
      <c r="L6" s="66">
        <v>105</v>
      </c>
      <c r="M6" s="67">
        <f t="shared" si="1"/>
        <v>2625</v>
      </c>
      <c r="N6" s="67">
        <f t="shared" si="2"/>
        <v>9975</v>
      </c>
      <c r="O6" s="67">
        <f t="shared" si="3"/>
        <v>13650</v>
      </c>
      <c r="P6" s="67">
        <f t="shared" si="4"/>
        <v>14700</v>
      </c>
      <c r="Q6" s="67">
        <f t="shared" si="5"/>
        <v>26775</v>
      </c>
      <c r="R6" s="68">
        <f t="shared" si="6"/>
        <v>67725</v>
      </c>
      <c r="S6" s="69" t="s">
        <v>215</v>
      </c>
    </row>
    <row r="7" spans="1:19" ht="24.75">
      <c r="A7" s="58">
        <v>3</v>
      </c>
      <c r="B7" s="59" t="s">
        <v>145</v>
      </c>
      <c r="C7" s="60" t="s">
        <v>4</v>
      </c>
      <c r="D7" s="60" t="s">
        <v>112</v>
      </c>
      <c r="E7" s="61"/>
      <c r="F7" s="62"/>
      <c r="G7" s="62">
        <v>5</v>
      </c>
      <c r="H7" s="63"/>
      <c r="I7" s="61"/>
      <c r="J7" s="64">
        <f t="shared" si="0"/>
        <v>5</v>
      </c>
      <c r="K7" s="65" t="s">
        <v>102</v>
      </c>
      <c r="L7" s="66">
        <v>265</v>
      </c>
      <c r="M7" s="67">
        <f t="shared" si="1"/>
        <v>0</v>
      </c>
      <c r="N7" s="67">
        <f t="shared" si="2"/>
        <v>0</v>
      </c>
      <c r="O7" s="67">
        <f t="shared" si="3"/>
        <v>1325</v>
      </c>
      <c r="P7" s="67">
        <f t="shared" si="4"/>
        <v>0</v>
      </c>
      <c r="Q7" s="67">
        <f t="shared" si="5"/>
        <v>0</v>
      </c>
      <c r="R7" s="68">
        <f t="shared" si="6"/>
        <v>1325</v>
      </c>
      <c r="S7" s="69" t="s">
        <v>215</v>
      </c>
    </row>
    <row r="8" spans="1:19" ht="24.75">
      <c r="A8" s="58">
        <v>4</v>
      </c>
      <c r="B8" s="59" t="s">
        <v>146</v>
      </c>
      <c r="C8" s="60" t="s">
        <v>4</v>
      </c>
      <c r="D8" s="60" t="s">
        <v>113</v>
      </c>
      <c r="E8" s="61"/>
      <c r="F8" s="62"/>
      <c r="G8" s="62"/>
      <c r="H8" s="63"/>
      <c r="I8" s="61">
        <v>10</v>
      </c>
      <c r="J8" s="64">
        <f t="shared" si="0"/>
        <v>10</v>
      </c>
      <c r="K8" s="65" t="s">
        <v>102</v>
      </c>
      <c r="L8" s="66">
        <v>130</v>
      </c>
      <c r="M8" s="67">
        <f t="shared" si="1"/>
        <v>0</v>
      </c>
      <c r="N8" s="67">
        <f t="shared" si="2"/>
        <v>0</v>
      </c>
      <c r="O8" s="67">
        <f t="shared" si="3"/>
        <v>0</v>
      </c>
      <c r="P8" s="67">
        <f t="shared" si="4"/>
        <v>0</v>
      </c>
      <c r="Q8" s="67">
        <f t="shared" si="5"/>
        <v>1300</v>
      </c>
      <c r="R8" s="68">
        <f t="shared" si="6"/>
        <v>1300</v>
      </c>
      <c r="S8" s="69" t="s">
        <v>215</v>
      </c>
    </row>
    <row r="9" spans="1:19" ht="24.75">
      <c r="A9" s="58">
        <v>5</v>
      </c>
      <c r="B9" s="59" t="s">
        <v>147</v>
      </c>
      <c r="C9" s="60" t="s">
        <v>4</v>
      </c>
      <c r="D9" s="60" t="s">
        <v>114</v>
      </c>
      <c r="E9" s="61"/>
      <c r="F9" s="62"/>
      <c r="G9" s="62">
        <v>5</v>
      </c>
      <c r="H9" s="63"/>
      <c r="I9" s="61">
        <v>3</v>
      </c>
      <c r="J9" s="64">
        <f t="shared" si="0"/>
        <v>8</v>
      </c>
      <c r="K9" s="65" t="s">
        <v>102</v>
      </c>
      <c r="L9" s="66">
        <v>145</v>
      </c>
      <c r="M9" s="67">
        <f t="shared" si="1"/>
        <v>0</v>
      </c>
      <c r="N9" s="67">
        <f t="shared" si="2"/>
        <v>0</v>
      </c>
      <c r="O9" s="67">
        <f t="shared" si="3"/>
        <v>725</v>
      </c>
      <c r="P9" s="67">
        <f t="shared" si="4"/>
        <v>0</v>
      </c>
      <c r="Q9" s="67">
        <f t="shared" si="5"/>
        <v>435</v>
      </c>
      <c r="R9" s="68">
        <f t="shared" si="6"/>
        <v>1160</v>
      </c>
      <c r="S9" s="69" t="s">
        <v>215</v>
      </c>
    </row>
    <row r="10" spans="1:19" ht="24.75">
      <c r="A10" s="58">
        <v>6</v>
      </c>
      <c r="B10" s="59" t="s">
        <v>148</v>
      </c>
      <c r="C10" s="60" t="s">
        <v>210</v>
      </c>
      <c r="D10" s="60" t="s">
        <v>115</v>
      </c>
      <c r="E10" s="61"/>
      <c r="F10" s="62">
        <v>5</v>
      </c>
      <c r="G10" s="62"/>
      <c r="H10" s="63">
        <v>2</v>
      </c>
      <c r="I10" s="61">
        <v>4</v>
      </c>
      <c r="J10" s="64">
        <f t="shared" si="0"/>
        <v>11</v>
      </c>
      <c r="K10" s="65" t="s">
        <v>101</v>
      </c>
      <c r="L10" s="66">
        <v>65</v>
      </c>
      <c r="M10" s="67">
        <f t="shared" si="1"/>
        <v>0</v>
      </c>
      <c r="N10" s="67">
        <f t="shared" si="2"/>
        <v>325</v>
      </c>
      <c r="O10" s="67">
        <f t="shared" si="3"/>
        <v>0</v>
      </c>
      <c r="P10" s="67">
        <f t="shared" si="4"/>
        <v>130</v>
      </c>
      <c r="Q10" s="67">
        <f t="shared" si="5"/>
        <v>260</v>
      </c>
      <c r="R10" s="68">
        <f t="shared" si="6"/>
        <v>715</v>
      </c>
      <c r="S10" s="69" t="s">
        <v>215</v>
      </c>
    </row>
    <row r="11" spans="1:19" ht="24.75">
      <c r="A11" s="58">
        <v>7</v>
      </c>
      <c r="B11" s="59" t="s">
        <v>149</v>
      </c>
      <c r="C11" s="60" t="s">
        <v>210</v>
      </c>
      <c r="D11" s="60" t="s">
        <v>116</v>
      </c>
      <c r="E11" s="61"/>
      <c r="F11" s="62"/>
      <c r="G11" s="62"/>
      <c r="H11" s="63"/>
      <c r="I11" s="61">
        <v>2</v>
      </c>
      <c r="J11" s="64">
        <f t="shared" si="0"/>
        <v>2</v>
      </c>
      <c r="K11" s="65" t="s">
        <v>101</v>
      </c>
      <c r="L11" s="66">
        <v>75</v>
      </c>
      <c r="M11" s="67">
        <f t="shared" si="1"/>
        <v>0</v>
      </c>
      <c r="N11" s="67">
        <f t="shared" si="2"/>
        <v>0</v>
      </c>
      <c r="O11" s="67">
        <f t="shared" si="3"/>
        <v>0</v>
      </c>
      <c r="P11" s="67">
        <f t="shared" si="4"/>
        <v>0</v>
      </c>
      <c r="Q11" s="67">
        <f t="shared" si="5"/>
        <v>150</v>
      </c>
      <c r="R11" s="68">
        <f t="shared" si="6"/>
        <v>150</v>
      </c>
      <c r="S11" s="69" t="s">
        <v>215</v>
      </c>
    </row>
    <row r="12" spans="1:19" ht="24.75">
      <c r="A12" s="58">
        <v>8</v>
      </c>
      <c r="B12" s="59" t="s">
        <v>150</v>
      </c>
      <c r="C12" s="60" t="s">
        <v>210</v>
      </c>
      <c r="D12" s="60" t="s">
        <v>117</v>
      </c>
      <c r="E12" s="61"/>
      <c r="F12" s="62">
        <v>5</v>
      </c>
      <c r="G12" s="62"/>
      <c r="H12" s="63">
        <v>12</v>
      </c>
      <c r="I12" s="61">
        <v>10</v>
      </c>
      <c r="J12" s="64">
        <f t="shared" si="0"/>
        <v>27</v>
      </c>
      <c r="K12" s="65" t="s">
        <v>101</v>
      </c>
      <c r="L12" s="66">
        <v>75</v>
      </c>
      <c r="M12" s="67">
        <f t="shared" si="1"/>
        <v>0</v>
      </c>
      <c r="N12" s="67">
        <f t="shared" si="2"/>
        <v>375</v>
      </c>
      <c r="O12" s="67">
        <f t="shared" si="3"/>
        <v>0</v>
      </c>
      <c r="P12" s="67">
        <f t="shared" si="4"/>
        <v>900</v>
      </c>
      <c r="Q12" s="67">
        <f t="shared" si="5"/>
        <v>750</v>
      </c>
      <c r="R12" s="68">
        <f t="shared" si="6"/>
        <v>2025</v>
      </c>
      <c r="S12" s="69" t="s">
        <v>215</v>
      </c>
    </row>
    <row r="13" spans="1:19" ht="24.75">
      <c r="A13" s="58">
        <v>9</v>
      </c>
      <c r="B13" s="70" t="s">
        <v>151</v>
      </c>
      <c r="C13" s="60" t="s">
        <v>109</v>
      </c>
      <c r="D13" s="60" t="s">
        <v>211</v>
      </c>
      <c r="E13" s="61"/>
      <c r="F13" s="62">
        <v>6</v>
      </c>
      <c r="G13" s="62"/>
      <c r="H13" s="63"/>
      <c r="I13" s="61">
        <v>5</v>
      </c>
      <c r="J13" s="64">
        <f t="shared" si="0"/>
        <v>11</v>
      </c>
      <c r="K13" s="71" t="s">
        <v>102</v>
      </c>
      <c r="L13" s="72">
        <v>160</v>
      </c>
      <c r="M13" s="67">
        <f t="shared" si="1"/>
        <v>0</v>
      </c>
      <c r="N13" s="67">
        <f t="shared" si="2"/>
        <v>960</v>
      </c>
      <c r="O13" s="67">
        <f t="shared" si="3"/>
        <v>0</v>
      </c>
      <c r="P13" s="67">
        <f t="shared" si="4"/>
        <v>0</v>
      </c>
      <c r="Q13" s="67">
        <f t="shared" si="5"/>
        <v>800</v>
      </c>
      <c r="R13" s="68">
        <f t="shared" si="6"/>
        <v>1760</v>
      </c>
      <c r="S13" s="69" t="s">
        <v>215</v>
      </c>
    </row>
    <row r="14" spans="1:19" ht="24.75">
      <c r="A14" s="193" t="s">
        <v>394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R14" s="89">
        <f>SUM(R5:R13)</f>
        <v>133760</v>
      </c>
      <c r="S14" s="91">
        <f>SUM(R5:R13)</f>
        <v>133760</v>
      </c>
    </row>
    <row r="15" spans="1:19" ht="24.75">
      <c r="A15" s="181" t="s">
        <v>379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3"/>
    </row>
    <row r="16" spans="1:19" ht="24.75">
      <c r="A16" s="58">
        <v>1</v>
      </c>
      <c r="B16" s="59" t="s">
        <v>52</v>
      </c>
      <c r="C16" s="60" t="s">
        <v>119</v>
      </c>
      <c r="D16" s="60" t="s">
        <v>201</v>
      </c>
      <c r="E16" s="61">
        <v>24</v>
      </c>
      <c r="F16" s="62">
        <v>5</v>
      </c>
      <c r="G16" s="62">
        <v>6</v>
      </c>
      <c r="H16" s="63"/>
      <c r="I16" s="61">
        <v>13</v>
      </c>
      <c r="J16" s="64">
        <f>SUM(E16:I16)</f>
        <v>48</v>
      </c>
      <c r="K16" s="65" t="s">
        <v>92</v>
      </c>
      <c r="L16" s="66">
        <v>62</v>
      </c>
      <c r="M16" s="67">
        <f>SUM(E16*L16)</f>
        <v>1488</v>
      </c>
      <c r="N16" s="67">
        <f>SUM(F16*L16)</f>
        <v>310</v>
      </c>
      <c r="O16" s="67">
        <f>SUM(G16*L16)</f>
        <v>372</v>
      </c>
      <c r="P16" s="67">
        <f>SUM(H16*L16)</f>
        <v>0</v>
      </c>
      <c r="Q16" s="67">
        <f>SUM(I16*L16)</f>
        <v>806</v>
      </c>
      <c r="R16" s="68">
        <f>SUM(M16:Q16)</f>
        <v>2976</v>
      </c>
      <c r="S16" s="69" t="s">
        <v>215</v>
      </c>
    </row>
    <row r="17" spans="1:19" ht="24.75">
      <c r="A17" s="193" t="s">
        <v>394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R17" s="89">
        <f>SUM(R16)</f>
        <v>2976</v>
      </c>
      <c r="S17" s="91">
        <f>SUM(R16)</f>
        <v>2976</v>
      </c>
    </row>
    <row r="18" spans="1:19" ht="24.75">
      <c r="A18" s="181" t="s">
        <v>393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3"/>
    </row>
    <row r="19" spans="1:19" ht="24.75">
      <c r="A19" s="1">
        <v>1</v>
      </c>
      <c r="B19" s="2" t="s">
        <v>330</v>
      </c>
      <c r="C19" s="10" t="s">
        <v>335</v>
      </c>
      <c r="D19" s="10" t="s">
        <v>331</v>
      </c>
      <c r="E19" s="104"/>
      <c r="F19" s="104"/>
      <c r="G19" s="104"/>
      <c r="H19" s="104"/>
      <c r="I19" s="104"/>
      <c r="J19" s="7">
        <v>3</v>
      </c>
      <c r="K19" s="104"/>
      <c r="L19" s="44">
        <v>3800</v>
      </c>
      <c r="M19" s="104"/>
      <c r="N19" s="104"/>
      <c r="O19" s="104"/>
      <c r="P19" s="104"/>
      <c r="Q19" s="104"/>
      <c r="R19" s="9">
        <f>+J19*L19</f>
        <v>11400</v>
      </c>
      <c r="S19" s="69" t="s">
        <v>215</v>
      </c>
    </row>
    <row r="20" spans="1:19" ht="24.75">
      <c r="A20" s="1">
        <v>2</v>
      </c>
      <c r="B20" s="2" t="s">
        <v>337</v>
      </c>
      <c r="C20" s="10" t="s">
        <v>336</v>
      </c>
      <c r="D20" s="10" t="s">
        <v>338</v>
      </c>
      <c r="E20" s="104"/>
      <c r="F20" s="104"/>
      <c r="G20" s="104"/>
      <c r="H20" s="104"/>
      <c r="I20" s="104"/>
      <c r="J20" s="7">
        <v>3</v>
      </c>
      <c r="K20" s="104"/>
      <c r="L20" s="44">
        <v>5200</v>
      </c>
      <c r="M20" s="104"/>
      <c r="N20" s="104"/>
      <c r="O20" s="104"/>
      <c r="P20" s="104"/>
      <c r="Q20" s="104"/>
      <c r="R20" s="9">
        <f>+J20*L20</f>
        <v>15600</v>
      </c>
      <c r="S20" s="69" t="s">
        <v>215</v>
      </c>
    </row>
    <row r="21" spans="1:19" ht="24.75">
      <c r="A21" s="193" t="s">
        <v>394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R21" s="89">
        <f>SUM(R19:R20)</f>
        <v>27000</v>
      </c>
      <c r="S21" s="91">
        <f>SUM(R19:R20)</f>
        <v>27000</v>
      </c>
    </row>
    <row r="22" spans="1:19" ht="24.75">
      <c r="A22" s="181" t="s">
        <v>380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1:19" ht="24.75">
      <c r="A23" s="58">
        <v>1</v>
      </c>
      <c r="B23" s="59" t="s">
        <v>43</v>
      </c>
      <c r="C23" s="60" t="s">
        <v>132</v>
      </c>
      <c r="D23" s="60"/>
      <c r="E23" s="61">
        <v>216</v>
      </c>
      <c r="F23" s="62">
        <v>24</v>
      </c>
      <c r="G23" s="62">
        <v>38</v>
      </c>
      <c r="H23" s="63">
        <v>144</v>
      </c>
      <c r="I23" s="61">
        <v>396</v>
      </c>
      <c r="J23" s="64">
        <f>SUM(E23:I23)</f>
        <v>818</v>
      </c>
      <c r="K23" s="65" t="s">
        <v>91</v>
      </c>
      <c r="L23" s="66">
        <v>4.44</v>
      </c>
      <c r="M23" s="67">
        <f>SUM(E23*L23)</f>
        <v>959.0400000000001</v>
      </c>
      <c r="N23" s="67">
        <f>SUM(F23*L23)</f>
        <v>106.56</v>
      </c>
      <c r="O23" s="67">
        <f>SUM(G23*L23)</f>
        <v>168.72000000000003</v>
      </c>
      <c r="P23" s="67">
        <f>SUM(H23*L23)</f>
        <v>639.36</v>
      </c>
      <c r="Q23" s="67">
        <f>SUM(I23*L23)</f>
        <v>1758.2400000000002</v>
      </c>
      <c r="R23" s="68">
        <f>SUM(M23:Q23)</f>
        <v>3631.9200000000005</v>
      </c>
      <c r="S23" s="69" t="s">
        <v>215</v>
      </c>
    </row>
    <row r="24" spans="1:19" ht="24.75">
      <c r="A24" s="58">
        <v>2</v>
      </c>
      <c r="B24" s="59" t="s">
        <v>44</v>
      </c>
      <c r="C24" s="60" t="s">
        <v>132</v>
      </c>
      <c r="D24" s="60" t="s">
        <v>367</v>
      </c>
      <c r="E24" s="61">
        <v>20</v>
      </c>
      <c r="F24" s="62">
        <v>1</v>
      </c>
      <c r="G24" s="62"/>
      <c r="H24" s="63"/>
      <c r="I24" s="61"/>
      <c r="J24" s="64">
        <f>SUM(E24:I24)</f>
        <v>21</v>
      </c>
      <c r="K24" s="65" t="s">
        <v>98</v>
      </c>
      <c r="L24" s="66">
        <v>1005</v>
      </c>
      <c r="M24" s="67">
        <f>SUM(E24*L24)</f>
        <v>20100</v>
      </c>
      <c r="N24" s="67">
        <f>SUM(F24*L24)</f>
        <v>1005</v>
      </c>
      <c r="O24" s="67">
        <f>SUM(G24*L24)</f>
        <v>0</v>
      </c>
      <c r="P24" s="67">
        <f>SUM(H24*L24)</f>
        <v>0</v>
      </c>
      <c r="Q24" s="67">
        <f>SUM(I24*L24)</f>
        <v>0</v>
      </c>
      <c r="R24" s="68">
        <f>SUM(M24:Q24)</f>
        <v>21105</v>
      </c>
      <c r="S24" s="69" t="s">
        <v>215</v>
      </c>
    </row>
    <row r="25" spans="1:19" ht="24.75">
      <c r="A25" s="193" t="s">
        <v>394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R25" s="89">
        <f>SUM(R23:R24)</f>
        <v>24736.920000000002</v>
      </c>
      <c r="S25" s="91">
        <f>SUM(R23:R24)</f>
        <v>24736.920000000002</v>
      </c>
    </row>
    <row r="26" spans="1:19" ht="24.75">
      <c r="A26" s="196" t="s">
        <v>381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8"/>
    </row>
    <row r="27" spans="1:19" ht="24.75">
      <c r="A27" s="58">
        <v>1</v>
      </c>
      <c r="B27" s="59" t="s">
        <v>207</v>
      </c>
      <c r="C27" s="60" t="s">
        <v>140</v>
      </c>
      <c r="D27" s="60" t="s">
        <v>208</v>
      </c>
      <c r="E27" s="61">
        <v>30</v>
      </c>
      <c r="F27" s="62">
        <v>6</v>
      </c>
      <c r="G27" s="62">
        <v>16</v>
      </c>
      <c r="H27" s="63">
        <v>8</v>
      </c>
      <c r="I27" s="61">
        <v>24</v>
      </c>
      <c r="J27" s="64">
        <f>SUM(E27:I27)</f>
        <v>84</v>
      </c>
      <c r="K27" s="65" t="s">
        <v>99</v>
      </c>
      <c r="L27" s="66">
        <v>19</v>
      </c>
      <c r="M27" s="67">
        <f>SUM(E27*L27)</f>
        <v>570</v>
      </c>
      <c r="N27" s="67">
        <f>SUM(F27*L27)</f>
        <v>114</v>
      </c>
      <c r="O27" s="67">
        <f>SUM(G27*L27)</f>
        <v>304</v>
      </c>
      <c r="P27" s="67">
        <f>SUM(H27*L27)</f>
        <v>152</v>
      </c>
      <c r="Q27" s="67">
        <f>SUM(I27*L27)</f>
        <v>456</v>
      </c>
      <c r="R27" s="68">
        <f>SUM(M27:Q27)</f>
        <v>1596</v>
      </c>
      <c r="S27" s="69" t="s">
        <v>215</v>
      </c>
    </row>
    <row r="28" spans="1:19" ht="24.75">
      <c r="A28" s="58">
        <v>2</v>
      </c>
      <c r="B28" s="59" t="s">
        <v>76</v>
      </c>
      <c r="C28" s="60" t="s">
        <v>140</v>
      </c>
      <c r="D28" s="60" t="s">
        <v>209</v>
      </c>
      <c r="E28" s="61">
        <v>24</v>
      </c>
      <c r="F28" s="62">
        <v>6</v>
      </c>
      <c r="G28" s="62">
        <v>16</v>
      </c>
      <c r="H28" s="63">
        <v>18</v>
      </c>
      <c r="I28" s="61">
        <v>88</v>
      </c>
      <c r="J28" s="64">
        <f>SUM(E28:I28)</f>
        <v>152</v>
      </c>
      <c r="K28" s="65" t="s">
        <v>99</v>
      </c>
      <c r="L28" s="66">
        <v>19</v>
      </c>
      <c r="M28" s="67">
        <f>SUM(E28*L28)</f>
        <v>456</v>
      </c>
      <c r="N28" s="67">
        <f>SUM(F28*L28)</f>
        <v>114</v>
      </c>
      <c r="O28" s="67">
        <f>SUM(G28*L28)</f>
        <v>304</v>
      </c>
      <c r="P28" s="67">
        <f>SUM(H28*L28)</f>
        <v>342</v>
      </c>
      <c r="Q28" s="67">
        <f>SUM(I28*L28)</f>
        <v>1672</v>
      </c>
      <c r="R28" s="68">
        <f>SUM(M28:Q28)</f>
        <v>2888</v>
      </c>
      <c r="S28" s="69" t="s">
        <v>215</v>
      </c>
    </row>
    <row r="29" spans="1:19" ht="24.75">
      <c r="A29" s="58">
        <v>3</v>
      </c>
      <c r="B29" s="59" t="s">
        <v>77</v>
      </c>
      <c r="C29" s="60" t="s">
        <v>140</v>
      </c>
      <c r="D29" s="60"/>
      <c r="E29" s="61"/>
      <c r="F29" s="62"/>
      <c r="G29" s="62"/>
      <c r="H29" s="63"/>
      <c r="I29" s="61">
        <v>2</v>
      </c>
      <c r="J29" s="64">
        <f>SUM(E29:I29)</f>
        <v>2</v>
      </c>
      <c r="K29" s="65" t="s">
        <v>99</v>
      </c>
      <c r="L29" s="66">
        <v>25</v>
      </c>
      <c r="M29" s="67">
        <f>SUM(E29*L29)</f>
        <v>0</v>
      </c>
      <c r="N29" s="67">
        <f>SUM(F29*L29)</f>
        <v>0</v>
      </c>
      <c r="O29" s="67">
        <f>SUM(G29*L29)</f>
        <v>0</v>
      </c>
      <c r="P29" s="67">
        <f>SUM(H29*L29)</f>
        <v>0</v>
      </c>
      <c r="Q29" s="67">
        <f>SUM(I29*L29)</f>
        <v>50</v>
      </c>
      <c r="R29" s="68">
        <f>SUM(M29:Q29)</f>
        <v>50</v>
      </c>
      <c r="S29" s="69" t="s">
        <v>215</v>
      </c>
    </row>
    <row r="30" spans="1:19" ht="24.75">
      <c r="A30" s="58">
        <v>4</v>
      </c>
      <c r="B30" s="59" t="s">
        <v>232</v>
      </c>
      <c r="C30" s="60" t="s">
        <v>371</v>
      </c>
      <c r="D30" s="60" t="s">
        <v>372</v>
      </c>
      <c r="E30" s="61"/>
      <c r="F30" s="62"/>
      <c r="G30" s="62"/>
      <c r="H30" s="63"/>
      <c r="I30" s="61"/>
      <c r="J30" s="64">
        <v>32</v>
      </c>
      <c r="K30" s="65"/>
      <c r="L30" s="66">
        <v>1280</v>
      </c>
      <c r="M30" s="67">
        <f>SUM(E30*L30)</f>
        <v>0</v>
      </c>
      <c r="N30" s="67">
        <f>SUM(F30*L30)</f>
        <v>0</v>
      </c>
      <c r="O30" s="67">
        <f>SUM(G30*L30)</f>
        <v>0</v>
      </c>
      <c r="P30" s="67">
        <f>SUM(H30*L30)</f>
        <v>0</v>
      </c>
      <c r="Q30" s="67"/>
      <c r="R30" s="68">
        <f>+J30*L30</f>
        <v>40960</v>
      </c>
      <c r="S30" s="69" t="s">
        <v>215</v>
      </c>
    </row>
    <row r="31" spans="1:19" ht="24.75">
      <c r="A31" s="193" t="s">
        <v>394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R31" s="89">
        <f>SUM(R27:R30)</f>
        <v>45494</v>
      </c>
      <c r="S31" s="91">
        <f>SUM(R27:R30)</f>
        <v>45494</v>
      </c>
    </row>
    <row r="32" spans="1:19" ht="24.75">
      <c r="A32" s="181" t="s">
        <v>382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</row>
    <row r="33" spans="1:19" ht="24.75">
      <c r="A33" s="58">
        <v>1</v>
      </c>
      <c r="B33" s="59" t="s">
        <v>49</v>
      </c>
      <c r="C33" s="60" t="s">
        <v>6</v>
      </c>
      <c r="D33" s="73" t="s">
        <v>200</v>
      </c>
      <c r="E33" s="61"/>
      <c r="F33" s="62"/>
      <c r="G33" s="62">
        <v>3</v>
      </c>
      <c r="H33" s="63">
        <v>2</v>
      </c>
      <c r="I33" s="61">
        <v>5</v>
      </c>
      <c r="J33" s="64">
        <f>SUM(E33:I33)</f>
        <v>10</v>
      </c>
      <c r="K33" s="65" t="s">
        <v>100</v>
      </c>
      <c r="L33" s="66">
        <v>15</v>
      </c>
      <c r="M33" s="67">
        <f>SUM(E33*L33)</f>
        <v>0</v>
      </c>
      <c r="N33" s="67">
        <f>SUM(F33*L33)</f>
        <v>0</v>
      </c>
      <c r="O33" s="67">
        <f>SUM(G33*L33)</f>
        <v>45</v>
      </c>
      <c r="P33" s="67">
        <f>SUM(H33*L33)</f>
        <v>30</v>
      </c>
      <c r="Q33" s="67">
        <f>SUM(I33*L33)</f>
        <v>75</v>
      </c>
      <c r="R33" s="68">
        <f>SUM(M33:Q33)</f>
        <v>150</v>
      </c>
      <c r="S33" s="69" t="s">
        <v>215</v>
      </c>
    </row>
    <row r="34" spans="1:19" ht="24.75">
      <c r="A34" s="58">
        <v>2</v>
      </c>
      <c r="B34" s="59" t="s">
        <v>50</v>
      </c>
      <c r="C34" s="60" t="s">
        <v>6</v>
      </c>
      <c r="D34" s="73" t="s">
        <v>200</v>
      </c>
      <c r="E34" s="61">
        <v>12</v>
      </c>
      <c r="F34" s="62">
        <v>18</v>
      </c>
      <c r="G34" s="62">
        <v>3</v>
      </c>
      <c r="H34" s="63">
        <v>2</v>
      </c>
      <c r="I34" s="61">
        <v>27</v>
      </c>
      <c r="J34" s="64">
        <f>SUM(E34:I34)</f>
        <v>62</v>
      </c>
      <c r="K34" s="65" t="s">
        <v>100</v>
      </c>
      <c r="L34" s="66">
        <v>15</v>
      </c>
      <c r="M34" s="67">
        <f>SUM(E34*L34)</f>
        <v>180</v>
      </c>
      <c r="N34" s="67">
        <f>SUM(F34*L34)</f>
        <v>270</v>
      </c>
      <c r="O34" s="67">
        <f>SUM(G34*L34)</f>
        <v>45</v>
      </c>
      <c r="P34" s="67">
        <f>SUM(H34*L34)</f>
        <v>30</v>
      </c>
      <c r="Q34" s="67">
        <f>SUM(I34*L34)</f>
        <v>405</v>
      </c>
      <c r="R34" s="68">
        <f>SUM(M34:Q34)</f>
        <v>930</v>
      </c>
      <c r="S34" s="69" t="s">
        <v>215</v>
      </c>
    </row>
    <row r="35" spans="1:19" ht="24.75">
      <c r="A35" s="58">
        <v>3</v>
      </c>
      <c r="B35" s="59" t="s">
        <v>51</v>
      </c>
      <c r="C35" s="60" t="s">
        <v>6</v>
      </c>
      <c r="D35" s="73" t="s">
        <v>200</v>
      </c>
      <c r="E35" s="61">
        <v>12</v>
      </c>
      <c r="F35" s="62"/>
      <c r="G35" s="62">
        <v>3</v>
      </c>
      <c r="H35" s="63">
        <v>2</v>
      </c>
      <c r="I35" s="61">
        <v>11</v>
      </c>
      <c r="J35" s="64">
        <f>SUM(E35:I35)</f>
        <v>28</v>
      </c>
      <c r="K35" s="65" t="s">
        <v>100</v>
      </c>
      <c r="L35" s="66">
        <v>15</v>
      </c>
      <c r="M35" s="67">
        <f>SUM(E35*L35)</f>
        <v>180</v>
      </c>
      <c r="N35" s="67">
        <f>SUM(F35*L35)</f>
        <v>0</v>
      </c>
      <c r="O35" s="67">
        <f>SUM(G35*L35)</f>
        <v>45</v>
      </c>
      <c r="P35" s="67">
        <f>SUM(H35*L35)</f>
        <v>30</v>
      </c>
      <c r="Q35" s="67">
        <f>SUM(I35*L35)</f>
        <v>165</v>
      </c>
      <c r="R35" s="68">
        <f>SUM(M35:Q35)</f>
        <v>420</v>
      </c>
      <c r="S35" s="69" t="s">
        <v>215</v>
      </c>
    </row>
    <row r="36" spans="1:19" ht="24.75">
      <c r="A36" s="193" t="s">
        <v>394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R36" s="89">
        <f>SUM(R33:R35)</f>
        <v>1500</v>
      </c>
      <c r="S36" s="91">
        <f>SUM(R33:R35)</f>
        <v>1500</v>
      </c>
    </row>
    <row r="37" spans="1:19" ht="24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9"/>
      <c r="N37" s="159"/>
      <c r="O37" s="159"/>
      <c r="P37" s="159"/>
      <c r="Q37" s="159"/>
      <c r="R37" s="160"/>
      <c r="S37" s="161"/>
    </row>
    <row r="38" spans="1:19" ht="24.7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102"/>
      <c r="N38" s="102"/>
      <c r="O38" s="102"/>
      <c r="P38" s="102"/>
      <c r="Q38" s="102"/>
      <c r="R38" s="157"/>
      <c r="S38" s="162"/>
    </row>
    <row r="39" spans="1:19" ht="24.75">
      <c r="A39" s="196" t="s">
        <v>383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98"/>
    </row>
    <row r="40" spans="1:19" ht="24.75">
      <c r="A40" s="1">
        <v>1</v>
      </c>
      <c r="B40" s="2" t="s">
        <v>258</v>
      </c>
      <c r="C40" s="10" t="s">
        <v>233</v>
      </c>
      <c r="D40" s="10" t="s">
        <v>234</v>
      </c>
      <c r="E40" s="11"/>
      <c r="F40" s="13"/>
      <c r="G40" s="14"/>
      <c r="H40" s="12"/>
      <c r="I40" s="11"/>
      <c r="K40" s="1"/>
      <c r="L40" s="44"/>
      <c r="M40" s="8"/>
      <c r="N40" s="8"/>
      <c r="O40" s="8"/>
      <c r="P40" s="8"/>
      <c r="Q40" s="8"/>
      <c r="R40" s="9">
        <f>+'สินค้า (แยกกลุ่ม)'!R39</f>
        <v>29166.119999999995</v>
      </c>
      <c r="S40" s="69" t="s">
        <v>215</v>
      </c>
    </row>
    <row r="41" spans="1:19" ht="24.75">
      <c r="A41" s="1">
        <v>2</v>
      </c>
      <c r="B41" s="2" t="s">
        <v>259</v>
      </c>
      <c r="C41" s="10" t="s">
        <v>233</v>
      </c>
      <c r="D41" s="10" t="s">
        <v>235</v>
      </c>
      <c r="E41" s="11"/>
      <c r="F41" s="13"/>
      <c r="G41" s="14"/>
      <c r="H41" s="12"/>
      <c r="I41" s="11"/>
      <c r="K41" s="1"/>
      <c r="L41" s="44"/>
      <c r="M41" s="8"/>
      <c r="N41" s="8"/>
      <c r="O41" s="8"/>
      <c r="P41" s="8"/>
      <c r="Q41" s="8"/>
      <c r="R41" s="9">
        <f>+'สินค้า (แยกกลุ่ม)'!R40</f>
        <v>111936.5</v>
      </c>
      <c r="S41" s="69" t="s">
        <v>215</v>
      </c>
    </row>
    <row r="42" spans="1:19" ht="24.75">
      <c r="A42" s="1">
        <v>3</v>
      </c>
      <c r="B42" s="15" t="s">
        <v>260</v>
      </c>
      <c r="C42" s="10" t="s">
        <v>233</v>
      </c>
      <c r="D42" s="10" t="s">
        <v>236</v>
      </c>
      <c r="E42" s="11"/>
      <c r="F42" s="13"/>
      <c r="G42" s="14"/>
      <c r="H42" s="12"/>
      <c r="I42" s="11"/>
      <c r="K42" s="1"/>
      <c r="L42" s="44"/>
      <c r="M42" s="8"/>
      <c r="N42" s="8"/>
      <c r="O42" s="8"/>
      <c r="P42" s="8"/>
      <c r="Q42" s="8"/>
      <c r="R42" s="9">
        <f>+'สินค้า (แยกกลุ่ม)'!R41</f>
        <v>49901.8</v>
      </c>
      <c r="S42" s="69" t="s">
        <v>215</v>
      </c>
    </row>
    <row r="43" spans="1:19" ht="24.75">
      <c r="A43" s="1">
        <v>4</v>
      </c>
      <c r="B43" s="2" t="s">
        <v>263</v>
      </c>
      <c r="C43" s="10" t="s">
        <v>233</v>
      </c>
      <c r="D43" s="10" t="s">
        <v>237</v>
      </c>
      <c r="E43" s="11"/>
      <c r="F43" s="13"/>
      <c r="G43" s="14"/>
      <c r="H43" s="12"/>
      <c r="I43" s="11"/>
      <c r="K43" s="1"/>
      <c r="L43" s="44"/>
      <c r="M43" s="8"/>
      <c r="N43" s="8"/>
      <c r="O43" s="8"/>
      <c r="P43" s="8"/>
      <c r="Q43" s="8"/>
      <c r="R43" s="9">
        <f>+'สินค้า (แยกกลุ่ม)'!R42</f>
        <v>48016.55</v>
      </c>
      <c r="S43" s="69" t="s">
        <v>215</v>
      </c>
    </row>
    <row r="44" spans="1:19" ht="24.75">
      <c r="A44" s="1">
        <v>5</v>
      </c>
      <c r="B44" s="2" t="s">
        <v>261</v>
      </c>
      <c r="C44" s="10" t="s">
        <v>233</v>
      </c>
      <c r="D44" s="10" t="s">
        <v>238</v>
      </c>
      <c r="E44" s="11"/>
      <c r="F44" s="13"/>
      <c r="G44" s="14"/>
      <c r="H44" s="12"/>
      <c r="I44" s="11"/>
      <c r="K44" s="1"/>
      <c r="L44" s="44"/>
      <c r="M44" s="8"/>
      <c r="N44" s="8"/>
      <c r="O44" s="8"/>
      <c r="P44" s="8"/>
      <c r="Q44" s="8"/>
      <c r="R44" s="9">
        <f>+'สินค้า (แยกกลุ่ม)'!R43</f>
        <v>23596.800000000003</v>
      </c>
      <c r="S44" s="69" t="s">
        <v>215</v>
      </c>
    </row>
    <row r="45" spans="1:19" ht="24.75">
      <c r="A45" s="1">
        <v>6</v>
      </c>
      <c r="B45" s="93" t="s">
        <v>262</v>
      </c>
      <c r="C45" s="10" t="s">
        <v>233</v>
      </c>
      <c r="D45" s="10" t="s">
        <v>239</v>
      </c>
      <c r="E45" s="11"/>
      <c r="F45" s="13"/>
      <c r="G45" s="14"/>
      <c r="H45" s="12"/>
      <c r="I45" s="11"/>
      <c r="K45" s="1"/>
      <c r="L45" s="44"/>
      <c r="M45" s="8"/>
      <c r="N45" s="8"/>
      <c r="O45" s="8"/>
      <c r="P45" s="8"/>
      <c r="Q45" s="8"/>
      <c r="R45" s="9">
        <f>+'สินค้า (แยกกลุ่ม)'!R44</f>
        <v>7191.099999999999</v>
      </c>
      <c r="S45" s="69" t="s">
        <v>215</v>
      </c>
    </row>
    <row r="46" spans="1:19" ht="24.75">
      <c r="A46" s="1">
        <v>7</v>
      </c>
      <c r="B46" s="93" t="s">
        <v>421</v>
      </c>
      <c r="C46" s="10" t="s">
        <v>233</v>
      </c>
      <c r="D46" s="10" t="s">
        <v>236</v>
      </c>
      <c r="E46" s="11"/>
      <c r="F46" s="13"/>
      <c r="G46" s="14"/>
      <c r="H46" s="12"/>
      <c r="I46" s="11"/>
      <c r="K46" s="1"/>
      <c r="L46" s="44"/>
      <c r="M46" s="8"/>
      <c r="N46" s="8"/>
      <c r="O46" s="8"/>
      <c r="P46" s="8"/>
      <c r="Q46" s="8"/>
      <c r="R46" s="9">
        <f>+'สินค้า (แยกกลุ่ม)'!R45</f>
        <v>21253.11</v>
      </c>
      <c r="S46" s="69" t="s">
        <v>215</v>
      </c>
    </row>
    <row r="47" spans="1:19" ht="24.75">
      <c r="A47" s="1">
        <v>8</v>
      </c>
      <c r="B47" s="93" t="s">
        <v>264</v>
      </c>
      <c r="C47" s="10" t="s">
        <v>233</v>
      </c>
      <c r="D47" s="10" t="s">
        <v>240</v>
      </c>
      <c r="E47" s="11"/>
      <c r="F47" s="13"/>
      <c r="G47" s="14"/>
      <c r="H47" s="12"/>
      <c r="I47" s="11"/>
      <c r="K47" s="1"/>
      <c r="L47" s="44"/>
      <c r="M47" s="8"/>
      <c r="N47" s="8"/>
      <c r="O47" s="8"/>
      <c r="P47" s="8"/>
      <c r="Q47" s="8"/>
      <c r="R47" s="9">
        <f>+'สินค้า (แยกกลุ่ม)'!R46</f>
        <v>41383.2</v>
      </c>
      <c r="S47" s="69" t="s">
        <v>215</v>
      </c>
    </row>
    <row r="48" spans="1:19" ht="24.75">
      <c r="A48" s="193" t="s">
        <v>394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R48" s="89">
        <f>SUM(R40:R47)</f>
        <v>332445.17999999993</v>
      </c>
      <c r="S48" s="91">
        <f>SUM(R40:R47)</f>
        <v>332445.17999999993</v>
      </c>
    </row>
    <row r="49" spans="1:19" ht="24.75">
      <c r="A49" s="181" t="s">
        <v>384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</row>
    <row r="50" spans="1:19" ht="24.75">
      <c r="A50" s="1">
        <v>1</v>
      </c>
      <c r="B50" s="2" t="s">
        <v>244</v>
      </c>
      <c r="C50" s="10" t="s">
        <v>265</v>
      </c>
      <c r="D50" s="10" t="s">
        <v>334</v>
      </c>
      <c r="E50" s="11"/>
      <c r="F50" s="13"/>
      <c r="G50" s="14"/>
      <c r="H50" s="12"/>
      <c r="I50" s="11"/>
      <c r="J50" s="7">
        <v>1</v>
      </c>
      <c r="K50" s="1"/>
      <c r="L50" s="43">
        <v>13000</v>
      </c>
      <c r="M50" s="8"/>
      <c r="N50" s="8"/>
      <c r="O50" s="8"/>
      <c r="P50" s="8"/>
      <c r="Q50" s="8"/>
      <c r="R50" s="9">
        <f>+J50*L50</f>
        <v>13000</v>
      </c>
      <c r="S50" s="69" t="s">
        <v>215</v>
      </c>
    </row>
    <row r="51" spans="1:19" ht="24.75">
      <c r="A51" s="1">
        <v>2</v>
      </c>
      <c r="B51" s="2" t="s">
        <v>245</v>
      </c>
      <c r="C51" s="10" t="s">
        <v>332</v>
      </c>
      <c r="D51" s="10" t="s">
        <v>333</v>
      </c>
      <c r="E51" s="11"/>
      <c r="F51" s="13"/>
      <c r="G51" s="14"/>
      <c r="H51" s="12"/>
      <c r="I51" s="11"/>
      <c r="J51" s="7">
        <v>1</v>
      </c>
      <c r="K51" s="1"/>
      <c r="L51" s="43">
        <v>16500</v>
      </c>
      <c r="M51" s="8"/>
      <c r="N51" s="8"/>
      <c r="O51" s="8"/>
      <c r="P51" s="8"/>
      <c r="Q51" s="8"/>
      <c r="R51" s="9">
        <f>+J51*L51</f>
        <v>16500</v>
      </c>
      <c r="S51" s="69" t="s">
        <v>215</v>
      </c>
    </row>
    <row r="52" spans="1:19" ht="24.75">
      <c r="A52" s="193" t="s">
        <v>394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R52" s="89">
        <f>SUM(R50:R51)</f>
        <v>29500</v>
      </c>
      <c r="S52" s="91">
        <f>SUM(R50:R51)</f>
        <v>29500</v>
      </c>
    </row>
    <row r="53" spans="1:19" ht="24.75">
      <c r="A53" s="181" t="s">
        <v>387</v>
      </c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3"/>
    </row>
    <row r="54" spans="1:19" ht="24.75">
      <c r="A54" s="1">
        <v>1</v>
      </c>
      <c r="B54" s="2" t="s">
        <v>292</v>
      </c>
      <c r="C54" s="10" t="s">
        <v>265</v>
      </c>
      <c r="D54" s="10" t="s">
        <v>295</v>
      </c>
      <c r="E54" s="11"/>
      <c r="F54" s="13"/>
      <c r="G54" s="14"/>
      <c r="H54" s="12"/>
      <c r="I54" s="11"/>
      <c r="J54" s="7">
        <v>10</v>
      </c>
      <c r="K54" s="1"/>
      <c r="L54" s="44">
        <v>265</v>
      </c>
      <c r="M54" s="8"/>
      <c r="N54" s="8"/>
      <c r="O54" s="8"/>
      <c r="P54" s="8"/>
      <c r="Q54" s="8"/>
      <c r="R54" s="68">
        <f>SUM(J54*L54)</f>
        <v>2650</v>
      </c>
      <c r="S54" s="69" t="s">
        <v>215</v>
      </c>
    </row>
    <row r="55" spans="1:19" ht="24.75">
      <c r="A55" s="1">
        <v>2</v>
      </c>
      <c r="B55" s="2" t="s">
        <v>293</v>
      </c>
      <c r="C55" s="10" t="s">
        <v>265</v>
      </c>
      <c r="D55" s="10" t="s">
        <v>294</v>
      </c>
      <c r="E55" s="11"/>
      <c r="F55" s="13"/>
      <c r="G55" s="14"/>
      <c r="H55" s="12"/>
      <c r="I55" s="11"/>
      <c r="J55" s="7">
        <v>10</v>
      </c>
      <c r="K55" s="1"/>
      <c r="L55" s="44">
        <v>265</v>
      </c>
      <c r="M55" s="8"/>
      <c r="N55" s="8"/>
      <c r="O55" s="8"/>
      <c r="P55" s="8"/>
      <c r="Q55" s="8"/>
      <c r="R55" s="68">
        <f aca="true" t="shared" si="7" ref="R55:R88">SUM(J55*L55)</f>
        <v>2650</v>
      </c>
      <c r="S55" s="69" t="s">
        <v>215</v>
      </c>
    </row>
    <row r="56" spans="1:19" ht="24.75">
      <c r="A56" s="1">
        <v>3</v>
      </c>
      <c r="B56" s="2" t="s">
        <v>217</v>
      </c>
      <c r="C56" s="10" t="s">
        <v>265</v>
      </c>
      <c r="D56" s="10" t="s">
        <v>309</v>
      </c>
      <c r="E56" s="11"/>
      <c r="F56" s="13"/>
      <c r="G56" s="14"/>
      <c r="H56" s="12"/>
      <c r="I56" s="11"/>
      <c r="J56" s="7">
        <v>9</v>
      </c>
      <c r="K56" s="1"/>
      <c r="L56" s="44">
        <v>2466</v>
      </c>
      <c r="M56" s="8"/>
      <c r="N56" s="8"/>
      <c r="O56" s="8"/>
      <c r="P56" s="8"/>
      <c r="Q56" s="8"/>
      <c r="R56" s="68">
        <f t="shared" si="7"/>
        <v>22194</v>
      </c>
      <c r="S56" s="69" t="s">
        <v>215</v>
      </c>
    </row>
    <row r="57" spans="1:19" ht="24.75">
      <c r="A57" s="1">
        <v>4</v>
      </c>
      <c r="B57" s="15" t="s">
        <v>218</v>
      </c>
      <c r="C57" s="10" t="s">
        <v>265</v>
      </c>
      <c r="D57" s="10" t="s">
        <v>310</v>
      </c>
      <c r="E57" s="11"/>
      <c r="F57" s="13"/>
      <c r="G57" s="14"/>
      <c r="H57" s="12"/>
      <c r="I57" s="11"/>
      <c r="J57" s="7">
        <v>5</v>
      </c>
      <c r="K57" s="1"/>
      <c r="L57" s="44">
        <v>2110</v>
      </c>
      <c r="M57" s="8"/>
      <c r="N57" s="8"/>
      <c r="O57" s="8"/>
      <c r="P57" s="8"/>
      <c r="Q57" s="8"/>
      <c r="R57" s="68">
        <f t="shared" si="7"/>
        <v>10550</v>
      </c>
      <c r="S57" s="69" t="s">
        <v>215</v>
      </c>
    </row>
    <row r="58" spans="1:19" ht="24.75">
      <c r="A58" s="1">
        <v>5</v>
      </c>
      <c r="B58" s="2" t="s">
        <v>219</v>
      </c>
      <c r="C58" s="10" t="s">
        <v>265</v>
      </c>
      <c r="D58" s="10" t="s">
        <v>300</v>
      </c>
      <c r="E58" s="11"/>
      <c r="F58" s="13"/>
      <c r="G58" s="14"/>
      <c r="H58" s="12"/>
      <c r="I58" s="11"/>
      <c r="J58" s="7">
        <v>80</v>
      </c>
      <c r="K58" s="1"/>
      <c r="L58" s="44">
        <v>1853</v>
      </c>
      <c r="M58" s="8"/>
      <c r="N58" s="8"/>
      <c r="O58" s="8"/>
      <c r="P58" s="8"/>
      <c r="Q58" s="8"/>
      <c r="R58" s="68">
        <f t="shared" si="7"/>
        <v>148240</v>
      </c>
      <c r="S58" s="69" t="s">
        <v>215</v>
      </c>
    </row>
    <row r="59" spans="1:19" ht="24.75">
      <c r="A59" s="1">
        <v>6</v>
      </c>
      <c r="B59" s="15" t="s">
        <v>323</v>
      </c>
      <c r="C59" s="10" t="s">
        <v>265</v>
      </c>
      <c r="D59" s="10" t="s">
        <v>300</v>
      </c>
      <c r="E59" s="11"/>
      <c r="F59" s="13"/>
      <c r="G59" s="14"/>
      <c r="H59" s="12"/>
      <c r="I59" s="11"/>
      <c r="J59" s="7">
        <v>20</v>
      </c>
      <c r="K59" s="1"/>
      <c r="L59" s="44">
        <v>1910</v>
      </c>
      <c r="M59" s="8"/>
      <c r="N59" s="8"/>
      <c r="O59" s="8"/>
      <c r="P59" s="8"/>
      <c r="Q59" s="8"/>
      <c r="R59" s="68">
        <f t="shared" si="7"/>
        <v>38200</v>
      </c>
      <c r="S59" s="69" t="s">
        <v>215</v>
      </c>
    </row>
    <row r="60" spans="1:19" ht="24.75">
      <c r="A60" s="1">
        <v>7</v>
      </c>
      <c r="B60" s="15" t="s">
        <v>322</v>
      </c>
      <c r="C60" s="10" t="s">
        <v>265</v>
      </c>
      <c r="D60" s="10" t="s">
        <v>319</v>
      </c>
      <c r="E60" s="11"/>
      <c r="F60" s="13"/>
      <c r="G60" s="14"/>
      <c r="H60" s="12"/>
      <c r="I60" s="11"/>
      <c r="J60" s="7">
        <v>10</v>
      </c>
      <c r="K60" s="1"/>
      <c r="L60" s="44">
        <v>1923</v>
      </c>
      <c r="M60" s="8"/>
      <c r="N60" s="8"/>
      <c r="O60" s="8"/>
      <c r="P60" s="8"/>
      <c r="Q60" s="8"/>
      <c r="R60" s="68">
        <f t="shared" si="7"/>
        <v>19230</v>
      </c>
      <c r="S60" s="69" t="s">
        <v>215</v>
      </c>
    </row>
    <row r="61" spans="1:19" ht="24.75">
      <c r="A61" s="1">
        <v>8</v>
      </c>
      <c r="B61" s="15" t="s">
        <v>321</v>
      </c>
      <c r="C61" s="10" t="s">
        <v>265</v>
      </c>
      <c r="D61" s="10" t="s">
        <v>311</v>
      </c>
      <c r="E61" s="11"/>
      <c r="F61" s="13"/>
      <c r="G61" s="14"/>
      <c r="H61" s="12"/>
      <c r="I61" s="11"/>
      <c r="J61" s="7">
        <v>10</v>
      </c>
      <c r="K61" s="1"/>
      <c r="L61" s="44">
        <v>2188</v>
      </c>
      <c r="M61" s="8"/>
      <c r="N61" s="8"/>
      <c r="O61" s="8"/>
      <c r="P61" s="8"/>
      <c r="Q61" s="8"/>
      <c r="R61" s="68">
        <f t="shared" si="7"/>
        <v>21880</v>
      </c>
      <c r="S61" s="69" t="s">
        <v>215</v>
      </c>
    </row>
    <row r="62" spans="1:19" ht="24.75">
      <c r="A62" s="1">
        <v>9</v>
      </c>
      <c r="B62" s="2" t="s">
        <v>305</v>
      </c>
      <c r="C62" s="10" t="s">
        <v>265</v>
      </c>
      <c r="D62" s="10" t="s">
        <v>306</v>
      </c>
      <c r="E62" s="11"/>
      <c r="F62" s="13"/>
      <c r="G62" s="14"/>
      <c r="H62" s="12"/>
      <c r="I62" s="11"/>
      <c r="J62" s="7">
        <v>8</v>
      </c>
      <c r="K62" s="1"/>
      <c r="L62" s="44">
        <v>2526</v>
      </c>
      <c r="M62" s="8"/>
      <c r="N62" s="8"/>
      <c r="O62" s="8"/>
      <c r="P62" s="8"/>
      <c r="Q62" s="8"/>
      <c r="R62" s="68">
        <f t="shared" si="7"/>
        <v>20208</v>
      </c>
      <c r="S62" s="69" t="s">
        <v>215</v>
      </c>
    </row>
    <row r="63" spans="1:19" ht="24.75">
      <c r="A63" s="1">
        <v>10</v>
      </c>
      <c r="B63" s="2" t="s">
        <v>269</v>
      </c>
      <c r="C63" s="10" t="s">
        <v>265</v>
      </c>
      <c r="D63" s="10" t="s">
        <v>270</v>
      </c>
      <c r="E63" s="11"/>
      <c r="F63" s="13"/>
      <c r="G63" s="14"/>
      <c r="H63" s="12"/>
      <c r="I63" s="11"/>
      <c r="J63" s="7">
        <v>1</v>
      </c>
      <c r="K63" s="1"/>
      <c r="L63" s="44">
        <v>1839</v>
      </c>
      <c r="M63" s="8"/>
      <c r="N63" s="8"/>
      <c r="O63" s="8"/>
      <c r="P63" s="8"/>
      <c r="Q63" s="8"/>
      <c r="R63" s="68">
        <f t="shared" si="7"/>
        <v>1839</v>
      </c>
      <c r="S63" s="69" t="s">
        <v>215</v>
      </c>
    </row>
    <row r="64" spans="1:19" ht="24.75">
      <c r="A64" s="1">
        <v>11</v>
      </c>
      <c r="B64" s="2" t="s">
        <v>271</v>
      </c>
      <c r="C64" s="10" t="s">
        <v>265</v>
      </c>
      <c r="D64" s="10" t="s">
        <v>272</v>
      </c>
      <c r="E64" s="11"/>
      <c r="F64" s="13"/>
      <c r="G64" s="14"/>
      <c r="H64" s="12"/>
      <c r="I64" s="11"/>
      <c r="J64" s="7">
        <v>1</v>
      </c>
      <c r="K64" s="1"/>
      <c r="L64" s="44">
        <v>2290</v>
      </c>
      <c r="M64" s="8"/>
      <c r="N64" s="8"/>
      <c r="O64" s="8"/>
      <c r="P64" s="8"/>
      <c r="Q64" s="8"/>
      <c r="R64" s="68">
        <f t="shared" si="7"/>
        <v>2290</v>
      </c>
      <c r="S64" s="69" t="s">
        <v>215</v>
      </c>
    </row>
    <row r="65" spans="1:19" ht="24.75">
      <c r="A65" s="1">
        <v>12</v>
      </c>
      <c r="B65" s="2" t="s">
        <v>274</v>
      </c>
      <c r="C65" s="10" t="s">
        <v>265</v>
      </c>
      <c r="D65" s="10" t="s">
        <v>273</v>
      </c>
      <c r="E65" s="11"/>
      <c r="F65" s="13"/>
      <c r="G65" s="14"/>
      <c r="H65" s="12"/>
      <c r="I65" s="11"/>
      <c r="J65" s="7">
        <v>13</v>
      </c>
      <c r="K65" s="1"/>
      <c r="L65" s="44">
        <v>1822</v>
      </c>
      <c r="M65" s="8"/>
      <c r="N65" s="8"/>
      <c r="O65" s="8"/>
      <c r="P65" s="8"/>
      <c r="Q65" s="8"/>
      <c r="R65" s="68">
        <f t="shared" si="7"/>
        <v>23686</v>
      </c>
      <c r="S65" s="69" t="s">
        <v>215</v>
      </c>
    </row>
    <row r="66" spans="1:19" ht="24.75">
      <c r="A66" s="1">
        <v>13</v>
      </c>
      <c r="B66" s="2" t="s">
        <v>278</v>
      </c>
      <c r="C66" s="10" t="s">
        <v>265</v>
      </c>
      <c r="D66" s="10" t="s">
        <v>279</v>
      </c>
      <c r="E66" s="11"/>
      <c r="F66" s="13"/>
      <c r="G66" s="14"/>
      <c r="H66" s="12"/>
      <c r="I66" s="11"/>
      <c r="J66" s="7">
        <v>3</v>
      </c>
      <c r="K66" s="1"/>
      <c r="L66" s="44">
        <v>2776</v>
      </c>
      <c r="M66" s="8"/>
      <c r="N66" s="8"/>
      <c r="O66" s="8"/>
      <c r="P66" s="8"/>
      <c r="Q66" s="8"/>
      <c r="R66" s="68">
        <f t="shared" si="7"/>
        <v>8328</v>
      </c>
      <c r="S66" s="69" t="s">
        <v>215</v>
      </c>
    </row>
    <row r="67" spans="1:19" ht="24.75">
      <c r="A67" s="1">
        <v>14</v>
      </c>
      <c r="B67" s="2" t="s">
        <v>280</v>
      </c>
      <c r="C67" s="10" t="s">
        <v>265</v>
      </c>
      <c r="D67" s="10" t="s">
        <v>281</v>
      </c>
      <c r="E67" s="11"/>
      <c r="F67" s="13"/>
      <c r="G67" s="14"/>
      <c r="H67" s="12"/>
      <c r="I67" s="11"/>
      <c r="J67" s="7">
        <v>10</v>
      </c>
      <c r="K67" s="1"/>
      <c r="L67" s="44">
        <v>1853</v>
      </c>
      <c r="M67" s="8"/>
      <c r="N67" s="8"/>
      <c r="O67" s="8"/>
      <c r="P67" s="8"/>
      <c r="Q67" s="8"/>
      <c r="R67" s="68">
        <f t="shared" si="7"/>
        <v>18530</v>
      </c>
      <c r="S67" s="69" t="s">
        <v>215</v>
      </c>
    </row>
    <row r="68" spans="1:19" ht="24.75">
      <c r="A68" s="1">
        <v>15</v>
      </c>
      <c r="B68" s="2" t="s">
        <v>307</v>
      </c>
      <c r="C68" s="10" t="s">
        <v>265</v>
      </c>
      <c r="D68" s="10" t="s">
        <v>308</v>
      </c>
      <c r="E68" s="11"/>
      <c r="F68" s="13"/>
      <c r="G68" s="14"/>
      <c r="H68" s="12"/>
      <c r="I68" s="11"/>
      <c r="J68" s="7">
        <v>1</v>
      </c>
      <c r="K68" s="1"/>
      <c r="L68" s="44">
        <v>1723</v>
      </c>
      <c r="M68" s="8"/>
      <c r="N68" s="8"/>
      <c r="O68" s="8"/>
      <c r="P68" s="8"/>
      <c r="Q68" s="8"/>
      <c r="R68" s="68">
        <f t="shared" si="7"/>
        <v>1723</v>
      </c>
      <c r="S68" s="69" t="s">
        <v>215</v>
      </c>
    </row>
    <row r="69" spans="1:19" ht="24.75">
      <c r="A69" s="1">
        <v>16</v>
      </c>
      <c r="B69" s="2" t="s">
        <v>312</v>
      </c>
      <c r="C69" s="10" t="s">
        <v>265</v>
      </c>
      <c r="D69" s="10" t="s">
        <v>313</v>
      </c>
      <c r="E69" s="11"/>
      <c r="F69" s="13"/>
      <c r="G69" s="14"/>
      <c r="H69" s="12"/>
      <c r="I69" s="11"/>
      <c r="J69" s="7">
        <v>10</v>
      </c>
      <c r="K69" s="1"/>
      <c r="L69" s="44">
        <v>2099</v>
      </c>
      <c r="M69" s="8"/>
      <c r="N69" s="8"/>
      <c r="O69" s="8"/>
      <c r="P69" s="8"/>
      <c r="Q69" s="8"/>
      <c r="R69" s="68">
        <f t="shared" si="7"/>
        <v>20990</v>
      </c>
      <c r="S69" s="69" t="s">
        <v>215</v>
      </c>
    </row>
    <row r="70" spans="1:19" ht="24.75">
      <c r="A70" s="1">
        <v>17</v>
      </c>
      <c r="B70" s="2" t="s">
        <v>314</v>
      </c>
      <c r="C70" s="10" t="s">
        <v>265</v>
      </c>
      <c r="D70" s="10" t="s">
        <v>315</v>
      </c>
      <c r="E70" s="11"/>
      <c r="F70" s="13"/>
      <c r="G70" s="14"/>
      <c r="H70" s="12"/>
      <c r="I70" s="11"/>
      <c r="J70" s="7">
        <v>2</v>
      </c>
      <c r="K70" s="1"/>
      <c r="L70" s="44">
        <v>2828</v>
      </c>
      <c r="M70" s="8"/>
      <c r="N70" s="8"/>
      <c r="O70" s="8"/>
      <c r="P70" s="8"/>
      <c r="Q70" s="8"/>
      <c r="R70" s="68">
        <f t="shared" si="7"/>
        <v>5656</v>
      </c>
      <c r="S70" s="69" t="s">
        <v>215</v>
      </c>
    </row>
    <row r="71" spans="1:19" ht="24.75">
      <c r="A71" s="1">
        <v>18</v>
      </c>
      <c r="B71" s="2" t="s">
        <v>316</v>
      </c>
      <c r="C71" s="10" t="s">
        <v>265</v>
      </c>
      <c r="D71" s="10" t="s">
        <v>317</v>
      </c>
      <c r="E71" s="11"/>
      <c r="F71" s="13"/>
      <c r="G71" s="14"/>
      <c r="H71" s="12"/>
      <c r="I71" s="11"/>
      <c r="J71" s="7">
        <v>5</v>
      </c>
      <c r="K71" s="1"/>
      <c r="L71" s="44">
        <v>559</v>
      </c>
      <c r="M71" s="8"/>
      <c r="N71" s="8"/>
      <c r="O71" s="8"/>
      <c r="P71" s="8"/>
      <c r="Q71" s="8"/>
      <c r="R71" s="68">
        <f t="shared" si="7"/>
        <v>2795</v>
      </c>
      <c r="S71" s="69" t="s">
        <v>215</v>
      </c>
    </row>
    <row r="72" spans="1:19" ht="24.75">
      <c r="A72" s="1">
        <v>19</v>
      </c>
      <c r="B72" s="2" t="s">
        <v>318</v>
      </c>
      <c r="C72" s="10" t="s">
        <v>265</v>
      </c>
      <c r="D72" s="10" t="s">
        <v>319</v>
      </c>
      <c r="E72" s="11"/>
      <c r="F72" s="13"/>
      <c r="G72" s="14"/>
      <c r="H72" s="12"/>
      <c r="I72" s="11"/>
      <c r="J72" s="7">
        <v>30</v>
      </c>
      <c r="K72" s="1"/>
      <c r="L72" s="44">
        <v>1868</v>
      </c>
      <c r="M72" s="8"/>
      <c r="N72" s="8"/>
      <c r="O72" s="8"/>
      <c r="P72" s="8"/>
      <c r="Q72" s="8"/>
      <c r="R72" s="68">
        <f t="shared" si="7"/>
        <v>56040</v>
      </c>
      <c r="S72" s="69" t="s">
        <v>215</v>
      </c>
    </row>
    <row r="73" spans="1:19" ht="24.75">
      <c r="A73" s="1">
        <v>20</v>
      </c>
      <c r="B73" s="2" t="s">
        <v>320</v>
      </c>
      <c r="C73" s="10" t="s">
        <v>265</v>
      </c>
      <c r="D73" s="10" t="s">
        <v>311</v>
      </c>
      <c r="E73" s="11"/>
      <c r="F73" s="13"/>
      <c r="G73" s="14"/>
      <c r="H73" s="12"/>
      <c r="I73" s="11"/>
      <c r="J73" s="7">
        <v>20</v>
      </c>
      <c r="K73" s="1"/>
      <c r="L73" s="44">
        <v>2124</v>
      </c>
      <c r="M73" s="8"/>
      <c r="N73" s="8"/>
      <c r="O73" s="8"/>
      <c r="P73" s="8"/>
      <c r="Q73" s="8"/>
      <c r="R73" s="68">
        <f t="shared" si="7"/>
        <v>42480</v>
      </c>
      <c r="S73" s="69" t="s">
        <v>215</v>
      </c>
    </row>
    <row r="74" spans="1:19" ht="24.75">
      <c r="A74" s="181" t="s">
        <v>400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3"/>
    </row>
    <row r="75" spans="1:19" ht="24.75">
      <c r="A75" s="1">
        <v>21</v>
      </c>
      <c r="B75" s="2" t="s">
        <v>275</v>
      </c>
      <c r="C75" s="10" t="s">
        <v>276</v>
      </c>
      <c r="D75" s="10" t="s">
        <v>277</v>
      </c>
      <c r="E75" s="11"/>
      <c r="F75" s="13"/>
      <c r="G75" s="14"/>
      <c r="H75" s="12"/>
      <c r="I75" s="11"/>
      <c r="J75" s="7">
        <v>1</v>
      </c>
      <c r="K75" s="1"/>
      <c r="L75" s="44">
        <v>2030</v>
      </c>
      <c r="M75" s="8"/>
      <c r="N75" s="8"/>
      <c r="O75" s="8"/>
      <c r="P75" s="8"/>
      <c r="Q75" s="8"/>
      <c r="R75" s="68">
        <f t="shared" si="7"/>
        <v>2030</v>
      </c>
      <c r="S75" s="69" t="s">
        <v>215</v>
      </c>
    </row>
    <row r="76" spans="1:19" ht="24.75">
      <c r="A76" s="1">
        <v>22</v>
      </c>
      <c r="B76" s="2" t="s">
        <v>282</v>
      </c>
      <c r="C76" s="10" t="s">
        <v>276</v>
      </c>
      <c r="D76" s="10" t="s">
        <v>283</v>
      </c>
      <c r="E76" s="11"/>
      <c r="F76" s="13"/>
      <c r="G76" s="14"/>
      <c r="H76" s="12"/>
      <c r="I76" s="11"/>
      <c r="J76" s="7">
        <v>3</v>
      </c>
      <c r="K76" s="1"/>
      <c r="L76" s="44">
        <v>1260</v>
      </c>
      <c r="M76" s="8"/>
      <c r="N76" s="8"/>
      <c r="O76" s="8"/>
      <c r="P76" s="8"/>
      <c r="Q76" s="8"/>
      <c r="R76" s="68">
        <f t="shared" si="7"/>
        <v>3780</v>
      </c>
      <c r="S76" s="69" t="s">
        <v>215</v>
      </c>
    </row>
    <row r="77" spans="1:19" ht="24.75">
      <c r="A77" s="1">
        <v>23</v>
      </c>
      <c r="B77" s="2" t="s">
        <v>284</v>
      </c>
      <c r="C77" s="10" t="s">
        <v>285</v>
      </c>
      <c r="D77" s="10" t="s">
        <v>296</v>
      </c>
      <c r="E77" s="11"/>
      <c r="F77" s="13"/>
      <c r="G77" s="14"/>
      <c r="H77" s="12"/>
      <c r="I77" s="11"/>
      <c r="J77" s="7">
        <v>7</v>
      </c>
      <c r="K77" s="1"/>
      <c r="L77" s="44">
        <v>2550</v>
      </c>
      <c r="M77" s="8"/>
      <c r="N77" s="8"/>
      <c r="O77" s="8"/>
      <c r="P77" s="8"/>
      <c r="Q77" s="8"/>
      <c r="R77" s="68">
        <f t="shared" si="7"/>
        <v>17850</v>
      </c>
      <c r="S77" s="69" t="s">
        <v>215</v>
      </c>
    </row>
    <row r="78" spans="1:19" ht="24.75">
      <c r="A78" s="1">
        <v>24</v>
      </c>
      <c r="B78" s="2" t="s">
        <v>286</v>
      </c>
      <c r="C78" s="10" t="s">
        <v>285</v>
      </c>
      <c r="D78" s="10" t="s">
        <v>287</v>
      </c>
      <c r="E78" s="11"/>
      <c r="F78" s="13"/>
      <c r="G78" s="14"/>
      <c r="H78" s="12"/>
      <c r="I78" s="11"/>
      <c r="J78" s="7">
        <v>2</v>
      </c>
      <c r="K78" s="1"/>
      <c r="L78" s="44">
        <v>3750</v>
      </c>
      <c r="M78" s="8"/>
      <c r="N78" s="8"/>
      <c r="O78" s="8"/>
      <c r="P78" s="8"/>
      <c r="Q78" s="8"/>
      <c r="R78" s="68">
        <f t="shared" si="7"/>
        <v>7500</v>
      </c>
      <c r="S78" s="69" t="s">
        <v>215</v>
      </c>
    </row>
    <row r="79" spans="1:19" ht="24.75">
      <c r="A79" s="1">
        <v>25</v>
      </c>
      <c r="B79" s="2" t="s">
        <v>286</v>
      </c>
      <c r="C79" s="10" t="s">
        <v>285</v>
      </c>
      <c r="D79" s="10" t="s">
        <v>297</v>
      </c>
      <c r="E79" s="11"/>
      <c r="F79" s="13"/>
      <c r="G79" s="14"/>
      <c r="H79" s="12"/>
      <c r="I79" s="11"/>
      <c r="J79" s="7">
        <v>2</v>
      </c>
      <c r="K79" s="1"/>
      <c r="L79" s="44">
        <v>1875</v>
      </c>
      <c r="M79" s="8"/>
      <c r="N79" s="8"/>
      <c r="O79" s="8"/>
      <c r="P79" s="8"/>
      <c r="Q79" s="8"/>
      <c r="R79" s="68">
        <f t="shared" si="7"/>
        <v>3750</v>
      </c>
      <c r="S79" s="69" t="s">
        <v>215</v>
      </c>
    </row>
    <row r="80" spans="1:19" ht="24.75">
      <c r="A80" s="1">
        <v>26</v>
      </c>
      <c r="B80" s="2" t="s">
        <v>288</v>
      </c>
      <c r="C80" s="10" t="s">
        <v>285</v>
      </c>
      <c r="D80" s="10" t="s">
        <v>298</v>
      </c>
      <c r="E80" s="11"/>
      <c r="F80" s="13"/>
      <c r="G80" s="14"/>
      <c r="H80" s="12"/>
      <c r="I80" s="11"/>
      <c r="J80" s="7">
        <v>3</v>
      </c>
      <c r="K80" s="1"/>
      <c r="L80" s="44">
        <v>3750</v>
      </c>
      <c r="M80" s="8"/>
      <c r="N80" s="8"/>
      <c r="O80" s="8"/>
      <c r="P80" s="8"/>
      <c r="Q80" s="8"/>
      <c r="R80" s="68">
        <f t="shared" si="7"/>
        <v>11250</v>
      </c>
      <c r="S80" s="69" t="s">
        <v>215</v>
      </c>
    </row>
    <row r="81" spans="1:19" ht="24.75">
      <c r="A81" s="1">
        <v>27</v>
      </c>
      <c r="B81" s="2" t="s">
        <v>288</v>
      </c>
      <c r="C81" s="10" t="s">
        <v>285</v>
      </c>
      <c r="D81" s="10" t="s">
        <v>299</v>
      </c>
      <c r="E81" s="11"/>
      <c r="F81" s="13"/>
      <c r="G81" s="14"/>
      <c r="H81" s="12"/>
      <c r="I81" s="11"/>
      <c r="J81" s="7">
        <v>1</v>
      </c>
      <c r="K81" s="1"/>
      <c r="L81" s="44">
        <v>3750</v>
      </c>
      <c r="M81" s="8"/>
      <c r="N81" s="8"/>
      <c r="O81" s="8"/>
      <c r="P81" s="8"/>
      <c r="Q81" s="8"/>
      <c r="R81" s="68">
        <f>SUM(J81*L81)</f>
        <v>3750</v>
      </c>
      <c r="S81" s="69" t="s">
        <v>215</v>
      </c>
    </row>
    <row r="82" spans="1:19" ht="24.75">
      <c r="A82" s="1">
        <v>28</v>
      </c>
      <c r="B82" s="2" t="s">
        <v>289</v>
      </c>
      <c r="C82" s="10" t="s">
        <v>291</v>
      </c>
      <c r="D82" s="10" t="s">
        <v>290</v>
      </c>
      <c r="E82" s="11"/>
      <c r="F82" s="13"/>
      <c r="G82" s="14"/>
      <c r="H82" s="12"/>
      <c r="I82" s="11"/>
      <c r="J82" s="7">
        <v>2</v>
      </c>
      <c r="K82" s="1"/>
      <c r="L82" s="44">
        <v>2230</v>
      </c>
      <c r="M82" s="8"/>
      <c r="N82" s="8"/>
      <c r="O82" s="8"/>
      <c r="P82" s="8"/>
      <c r="Q82" s="8"/>
      <c r="R82" s="68">
        <f t="shared" si="7"/>
        <v>4460</v>
      </c>
      <c r="S82" s="69" t="s">
        <v>215</v>
      </c>
    </row>
    <row r="83" spans="1:19" ht="24.75">
      <c r="A83" s="1">
        <v>29</v>
      </c>
      <c r="B83" s="2" t="s">
        <v>301</v>
      </c>
      <c r="C83" s="10" t="s">
        <v>291</v>
      </c>
      <c r="D83" s="10" t="s">
        <v>302</v>
      </c>
      <c r="E83" s="11"/>
      <c r="F83" s="13"/>
      <c r="G83" s="14"/>
      <c r="H83" s="12"/>
      <c r="I83" s="11"/>
      <c r="J83" s="7">
        <v>3</v>
      </c>
      <c r="K83" s="1"/>
      <c r="L83" s="44">
        <v>3050</v>
      </c>
      <c r="M83" s="8"/>
      <c r="N83" s="8"/>
      <c r="O83" s="8"/>
      <c r="P83" s="8"/>
      <c r="Q83" s="8"/>
      <c r="R83" s="68">
        <f t="shared" si="7"/>
        <v>9150</v>
      </c>
      <c r="S83" s="69" t="s">
        <v>215</v>
      </c>
    </row>
    <row r="84" spans="1:19" ht="24.75">
      <c r="A84" s="1">
        <v>30</v>
      </c>
      <c r="B84" s="2" t="s">
        <v>303</v>
      </c>
      <c r="C84" s="10" t="s">
        <v>291</v>
      </c>
      <c r="D84" s="10" t="s">
        <v>304</v>
      </c>
      <c r="E84" s="11"/>
      <c r="F84" s="13"/>
      <c r="G84" s="14"/>
      <c r="H84" s="12"/>
      <c r="I84" s="11"/>
      <c r="J84" s="7">
        <v>10</v>
      </c>
      <c r="K84" s="1"/>
      <c r="L84" s="44">
        <v>5900</v>
      </c>
      <c r="M84" s="8"/>
      <c r="N84" s="8"/>
      <c r="O84" s="8"/>
      <c r="P84" s="8"/>
      <c r="Q84" s="8"/>
      <c r="R84" s="68">
        <f t="shared" si="7"/>
        <v>59000</v>
      </c>
      <c r="S84" s="69" t="s">
        <v>215</v>
      </c>
    </row>
    <row r="85" spans="1:19" ht="24.75">
      <c r="A85" s="1">
        <v>31</v>
      </c>
      <c r="B85" s="2" t="s">
        <v>324</v>
      </c>
      <c r="C85" s="10" t="s">
        <v>291</v>
      </c>
      <c r="D85" s="10" t="s">
        <v>304</v>
      </c>
      <c r="E85" s="11"/>
      <c r="F85" s="13"/>
      <c r="G85" s="14"/>
      <c r="H85" s="12"/>
      <c r="I85" s="11"/>
      <c r="J85" s="7">
        <v>17</v>
      </c>
      <c r="K85" s="1"/>
      <c r="L85" s="44">
        <v>5750</v>
      </c>
      <c r="M85" s="8"/>
      <c r="N85" s="8"/>
      <c r="O85" s="8"/>
      <c r="P85" s="8"/>
      <c r="Q85" s="8"/>
      <c r="R85" s="68">
        <f t="shared" si="7"/>
        <v>97750</v>
      </c>
      <c r="S85" s="69" t="s">
        <v>215</v>
      </c>
    </row>
    <row r="86" spans="1:19" ht="24.75">
      <c r="A86" s="1">
        <v>32</v>
      </c>
      <c r="B86" s="59" t="s">
        <v>53</v>
      </c>
      <c r="C86" s="60" t="s">
        <v>6</v>
      </c>
      <c r="D86" s="60" t="s">
        <v>373</v>
      </c>
      <c r="E86" s="61"/>
      <c r="F86" s="62"/>
      <c r="G86" s="62">
        <v>3</v>
      </c>
      <c r="H86" s="63"/>
      <c r="I86" s="61">
        <v>2</v>
      </c>
      <c r="J86" s="64">
        <f>SUM(E86:I86)</f>
        <v>5</v>
      </c>
      <c r="K86" s="65" t="s">
        <v>92</v>
      </c>
      <c r="L86" s="66">
        <v>7</v>
      </c>
      <c r="M86" s="67">
        <f>SUM(E86*L86)</f>
        <v>0</v>
      </c>
      <c r="N86" s="67">
        <f>SUM(F86*L86)</f>
        <v>0</v>
      </c>
      <c r="O86" s="67">
        <f>SUM(G86*L86)</f>
        <v>21</v>
      </c>
      <c r="P86" s="67">
        <f>SUM(H86*L86)</f>
        <v>0</v>
      </c>
      <c r="Q86" s="67">
        <f>SUM(I86*L86)</f>
        <v>14</v>
      </c>
      <c r="R86" s="68">
        <f t="shared" si="7"/>
        <v>35</v>
      </c>
      <c r="S86" s="69" t="s">
        <v>215</v>
      </c>
    </row>
    <row r="87" spans="1:19" ht="24.75">
      <c r="A87" s="1">
        <v>33</v>
      </c>
      <c r="B87" s="59" t="s">
        <v>54</v>
      </c>
      <c r="C87" s="60" t="s">
        <v>6</v>
      </c>
      <c r="D87" s="60" t="s">
        <v>373</v>
      </c>
      <c r="E87" s="61"/>
      <c r="F87" s="62"/>
      <c r="G87" s="62">
        <v>3</v>
      </c>
      <c r="H87" s="63">
        <v>4</v>
      </c>
      <c r="I87" s="61">
        <v>2</v>
      </c>
      <c r="J87" s="64">
        <f>SUM(E87:I87)</f>
        <v>9</v>
      </c>
      <c r="K87" s="65" t="s">
        <v>92</v>
      </c>
      <c r="L87" s="66">
        <v>7</v>
      </c>
      <c r="M87" s="67">
        <f>SUM(E87*L87)</f>
        <v>0</v>
      </c>
      <c r="N87" s="67">
        <f>SUM(F87*L87)</f>
        <v>0</v>
      </c>
      <c r="O87" s="67">
        <f>SUM(G87*L87)</f>
        <v>21</v>
      </c>
      <c r="P87" s="67">
        <f>SUM(H87*L87)</f>
        <v>28</v>
      </c>
      <c r="Q87" s="67">
        <f>SUM(I87*L87)</f>
        <v>14</v>
      </c>
      <c r="R87" s="68">
        <f t="shared" si="7"/>
        <v>63</v>
      </c>
      <c r="S87" s="69" t="s">
        <v>215</v>
      </c>
    </row>
    <row r="88" spans="1:19" ht="24.75">
      <c r="A88" s="1">
        <v>34</v>
      </c>
      <c r="B88" s="59" t="s">
        <v>55</v>
      </c>
      <c r="C88" s="60" t="s">
        <v>6</v>
      </c>
      <c r="D88" s="60" t="s">
        <v>373</v>
      </c>
      <c r="E88" s="61"/>
      <c r="F88" s="62"/>
      <c r="G88" s="62"/>
      <c r="H88" s="63"/>
      <c r="I88" s="61">
        <v>2</v>
      </c>
      <c r="J88" s="64">
        <f>SUM(E88:I88)</f>
        <v>2</v>
      </c>
      <c r="K88" s="65" t="s">
        <v>92</v>
      </c>
      <c r="L88" s="66">
        <v>7</v>
      </c>
      <c r="M88" s="67">
        <f>SUM(E88*L88)</f>
        <v>0</v>
      </c>
      <c r="N88" s="67">
        <f>SUM(F88*L88)</f>
        <v>0</v>
      </c>
      <c r="O88" s="67">
        <f>SUM(G88*L88)</f>
        <v>0</v>
      </c>
      <c r="P88" s="67">
        <f>SUM(H88*L88)</f>
        <v>0</v>
      </c>
      <c r="Q88" s="67">
        <f>SUM(I88*L88)</f>
        <v>14</v>
      </c>
      <c r="R88" s="68">
        <f t="shared" si="7"/>
        <v>14</v>
      </c>
      <c r="S88" s="69" t="s">
        <v>215</v>
      </c>
    </row>
    <row r="89" spans="1:19" ht="24.75">
      <c r="A89" s="193" t="s">
        <v>394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R89" s="107">
        <f>SUM(R54:R88)</f>
        <v>690541</v>
      </c>
      <c r="S89" s="91">
        <f>SUM(R54:R88)</f>
        <v>690541</v>
      </c>
    </row>
    <row r="90" spans="1:19" ht="23.25">
      <c r="A90" s="202" t="s">
        <v>388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4"/>
    </row>
    <row r="91" spans="1:19" ht="24.75">
      <c r="A91" s="187" t="s">
        <v>246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9"/>
      <c r="S91" s="69"/>
    </row>
    <row r="92" spans="1:24" ht="24.75">
      <c r="A92" s="181" t="s">
        <v>385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3"/>
      <c r="T92" s="4"/>
      <c r="U92" s="4"/>
      <c r="V92" s="4"/>
      <c r="W92" s="4"/>
      <c r="X92" s="4"/>
    </row>
    <row r="93" spans="1:19" ht="24.75">
      <c r="A93" s="58">
        <v>1</v>
      </c>
      <c r="B93" s="59" t="s">
        <v>185</v>
      </c>
      <c r="C93" s="60" t="s">
        <v>128</v>
      </c>
      <c r="D93" s="60" t="s">
        <v>184</v>
      </c>
      <c r="E93" s="61">
        <v>4</v>
      </c>
      <c r="F93" s="62">
        <v>11</v>
      </c>
      <c r="G93" s="62">
        <v>20</v>
      </c>
      <c r="H93" s="63">
        <v>14</v>
      </c>
      <c r="I93" s="61">
        <v>10</v>
      </c>
      <c r="J93" s="64">
        <f aca="true" t="shared" si="8" ref="J93:J99">SUM(E93:I93)</f>
        <v>59</v>
      </c>
      <c r="K93" s="65" t="s">
        <v>93</v>
      </c>
      <c r="L93" s="66">
        <v>22</v>
      </c>
      <c r="M93" s="67">
        <f aca="true" t="shared" si="9" ref="M93:M99">SUM(E93*L93)</f>
        <v>88</v>
      </c>
      <c r="N93" s="67">
        <f aca="true" t="shared" si="10" ref="N93:N99">SUM(F93*L93)</f>
        <v>242</v>
      </c>
      <c r="O93" s="67">
        <f aca="true" t="shared" si="11" ref="O93:O99">SUM(G93*L93)</f>
        <v>440</v>
      </c>
      <c r="P93" s="67">
        <f aca="true" t="shared" si="12" ref="P93:P99">SUM(H93*L93)</f>
        <v>308</v>
      </c>
      <c r="Q93" s="67">
        <f aca="true" t="shared" si="13" ref="Q93:Q99">SUM(I93*L93)</f>
        <v>220</v>
      </c>
      <c r="R93" s="68">
        <f aca="true" t="shared" si="14" ref="R93:R99">SUM(M93:Q93)</f>
        <v>1298</v>
      </c>
      <c r="S93" s="69" t="s">
        <v>215</v>
      </c>
    </row>
    <row r="94" spans="1:19" ht="24.75">
      <c r="A94" s="58">
        <v>2</v>
      </c>
      <c r="B94" s="59" t="s">
        <v>183</v>
      </c>
      <c r="C94" s="60" t="s">
        <v>109</v>
      </c>
      <c r="D94" s="60" t="s">
        <v>182</v>
      </c>
      <c r="E94" s="61">
        <v>4</v>
      </c>
      <c r="F94" s="62">
        <v>1</v>
      </c>
      <c r="G94" s="62">
        <v>12</v>
      </c>
      <c r="H94" s="63">
        <v>2</v>
      </c>
      <c r="I94" s="61"/>
      <c r="J94" s="64">
        <f t="shared" si="8"/>
        <v>19</v>
      </c>
      <c r="K94" s="65" t="s">
        <v>93</v>
      </c>
      <c r="L94" s="66">
        <v>22</v>
      </c>
      <c r="M94" s="67">
        <f t="shared" si="9"/>
        <v>88</v>
      </c>
      <c r="N94" s="67">
        <f t="shared" si="10"/>
        <v>22</v>
      </c>
      <c r="O94" s="67">
        <f t="shared" si="11"/>
        <v>264</v>
      </c>
      <c r="P94" s="67">
        <f t="shared" si="12"/>
        <v>44</v>
      </c>
      <c r="Q94" s="67">
        <f t="shared" si="13"/>
        <v>0</v>
      </c>
      <c r="R94" s="68">
        <f t="shared" si="14"/>
        <v>418</v>
      </c>
      <c r="S94" s="69" t="s">
        <v>215</v>
      </c>
    </row>
    <row r="95" spans="1:19" ht="24.75">
      <c r="A95" s="58">
        <v>3</v>
      </c>
      <c r="B95" s="59" t="s">
        <v>175</v>
      </c>
      <c r="C95" s="60" t="s">
        <v>109</v>
      </c>
      <c r="D95" s="60" t="s">
        <v>174</v>
      </c>
      <c r="E95" s="61"/>
      <c r="F95" s="62">
        <v>80</v>
      </c>
      <c r="G95" s="62"/>
      <c r="H95" s="63">
        <v>1</v>
      </c>
      <c r="I95" s="61">
        <v>10</v>
      </c>
      <c r="J95" s="64">
        <f t="shared" si="8"/>
        <v>91</v>
      </c>
      <c r="K95" s="65" t="s">
        <v>93</v>
      </c>
      <c r="L95" s="66">
        <v>28</v>
      </c>
      <c r="M95" s="67">
        <f t="shared" si="9"/>
        <v>0</v>
      </c>
      <c r="N95" s="67">
        <f t="shared" si="10"/>
        <v>2240</v>
      </c>
      <c r="O95" s="67">
        <f t="shared" si="11"/>
        <v>0</v>
      </c>
      <c r="P95" s="67">
        <f t="shared" si="12"/>
        <v>28</v>
      </c>
      <c r="Q95" s="67">
        <f t="shared" si="13"/>
        <v>280</v>
      </c>
      <c r="R95" s="68">
        <f t="shared" si="14"/>
        <v>2548</v>
      </c>
      <c r="S95" s="69" t="s">
        <v>215</v>
      </c>
    </row>
    <row r="96" spans="1:19" ht="24.75">
      <c r="A96" s="58">
        <v>4</v>
      </c>
      <c r="B96" s="59" t="s">
        <v>178</v>
      </c>
      <c r="C96" s="60" t="s">
        <v>109</v>
      </c>
      <c r="D96" s="60" t="s">
        <v>176</v>
      </c>
      <c r="E96" s="61"/>
      <c r="F96" s="62"/>
      <c r="G96" s="62"/>
      <c r="H96" s="63"/>
      <c r="I96" s="61">
        <v>1</v>
      </c>
      <c r="J96" s="64">
        <f t="shared" si="8"/>
        <v>1</v>
      </c>
      <c r="K96" s="65" t="s">
        <v>93</v>
      </c>
      <c r="L96" s="66">
        <v>95</v>
      </c>
      <c r="M96" s="67">
        <f t="shared" si="9"/>
        <v>0</v>
      </c>
      <c r="N96" s="67">
        <f t="shared" si="10"/>
        <v>0</v>
      </c>
      <c r="O96" s="67">
        <f t="shared" si="11"/>
        <v>0</v>
      </c>
      <c r="P96" s="67">
        <f t="shared" si="12"/>
        <v>0</v>
      </c>
      <c r="Q96" s="67">
        <f t="shared" si="13"/>
        <v>95</v>
      </c>
      <c r="R96" s="68">
        <f t="shared" si="14"/>
        <v>95</v>
      </c>
      <c r="S96" s="69" t="s">
        <v>215</v>
      </c>
    </row>
    <row r="97" spans="1:19" ht="24.75">
      <c r="A97" s="58">
        <v>5</v>
      </c>
      <c r="B97" s="59" t="s">
        <v>175</v>
      </c>
      <c r="C97" s="60" t="s">
        <v>109</v>
      </c>
      <c r="D97" s="60" t="s">
        <v>177</v>
      </c>
      <c r="E97" s="61"/>
      <c r="F97" s="62"/>
      <c r="G97" s="62"/>
      <c r="H97" s="63"/>
      <c r="I97" s="61">
        <v>1</v>
      </c>
      <c r="J97" s="64">
        <f t="shared" si="8"/>
        <v>1</v>
      </c>
      <c r="K97" s="65" t="s">
        <v>93</v>
      </c>
      <c r="L97" s="66">
        <v>65</v>
      </c>
      <c r="M97" s="67">
        <f t="shared" si="9"/>
        <v>0</v>
      </c>
      <c r="N97" s="67">
        <f t="shared" si="10"/>
        <v>0</v>
      </c>
      <c r="O97" s="67">
        <f t="shared" si="11"/>
        <v>0</v>
      </c>
      <c r="P97" s="67">
        <f t="shared" si="12"/>
        <v>0</v>
      </c>
      <c r="Q97" s="67">
        <f t="shared" si="13"/>
        <v>65</v>
      </c>
      <c r="R97" s="68">
        <f t="shared" si="14"/>
        <v>65</v>
      </c>
      <c r="S97" s="69" t="s">
        <v>215</v>
      </c>
    </row>
    <row r="98" spans="1:19" ht="24.75">
      <c r="A98" s="58">
        <v>6</v>
      </c>
      <c r="B98" s="59" t="s">
        <v>181</v>
      </c>
      <c r="C98" s="60" t="s">
        <v>109</v>
      </c>
      <c r="D98" s="60" t="s">
        <v>179</v>
      </c>
      <c r="E98" s="61"/>
      <c r="F98" s="62"/>
      <c r="G98" s="62"/>
      <c r="H98" s="63">
        <v>1</v>
      </c>
      <c r="I98" s="61"/>
      <c r="J98" s="64">
        <f t="shared" si="8"/>
        <v>1</v>
      </c>
      <c r="K98" s="65" t="s">
        <v>93</v>
      </c>
      <c r="L98" s="66">
        <v>65</v>
      </c>
      <c r="M98" s="67">
        <f t="shared" si="9"/>
        <v>0</v>
      </c>
      <c r="N98" s="67">
        <f t="shared" si="10"/>
        <v>0</v>
      </c>
      <c r="O98" s="67">
        <f t="shared" si="11"/>
        <v>0</v>
      </c>
      <c r="P98" s="67">
        <f t="shared" si="12"/>
        <v>65</v>
      </c>
      <c r="Q98" s="67">
        <f t="shared" si="13"/>
        <v>0</v>
      </c>
      <c r="R98" s="68">
        <f t="shared" si="14"/>
        <v>65</v>
      </c>
      <c r="S98" s="69" t="s">
        <v>215</v>
      </c>
    </row>
    <row r="99" spans="1:19" ht="24.75">
      <c r="A99" s="58">
        <v>7</v>
      </c>
      <c r="B99" s="59" t="s">
        <v>181</v>
      </c>
      <c r="C99" s="60" t="s">
        <v>109</v>
      </c>
      <c r="D99" s="60" t="s">
        <v>180</v>
      </c>
      <c r="E99" s="61"/>
      <c r="F99" s="62"/>
      <c r="G99" s="62"/>
      <c r="H99" s="63">
        <v>1</v>
      </c>
      <c r="I99" s="61">
        <v>5</v>
      </c>
      <c r="J99" s="64">
        <f t="shared" si="8"/>
        <v>6</v>
      </c>
      <c r="K99" s="65" t="s">
        <v>93</v>
      </c>
      <c r="L99" s="66">
        <v>95</v>
      </c>
      <c r="M99" s="67">
        <f t="shared" si="9"/>
        <v>0</v>
      </c>
      <c r="N99" s="67">
        <f t="shared" si="10"/>
        <v>0</v>
      </c>
      <c r="O99" s="67">
        <f t="shared" si="11"/>
        <v>0</v>
      </c>
      <c r="P99" s="67">
        <f t="shared" si="12"/>
        <v>95</v>
      </c>
      <c r="Q99" s="67">
        <f t="shared" si="13"/>
        <v>475</v>
      </c>
      <c r="R99" s="68">
        <f t="shared" si="14"/>
        <v>570</v>
      </c>
      <c r="S99" s="69" t="s">
        <v>215</v>
      </c>
    </row>
    <row r="100" spans="1:19" ht="24.75">
      <c r="A100" s="193" t="s">
        <v>394</v>
      </c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R100" s="89">
        <f>SUM(R93:R99)</f>
        <v>5059</v>
      </c>
      <c r="S100" s="91">
        <f>SUM(R93:R99)</f>
        <v>5059</v>
      </c>
    </row>
    <row r="101" spans="1:19" ht="24.75">
      <c r="A101" s="181" t="s">
        <v>386</v>
      </c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3"/>
    </row>
    <row r="102" spans="1:19" ht="24.75">
      <c r="A102" s="58">
        <v>1</v>
      </c>
      <c r="B102" s="70" t="s">
        <v>61</v>
      </c>
      <c r="C102" s="60" t="s">
        <v>136</v>
      </c>
      <c r="D102" s="60"/>
      <c r="E102" s="61">
        <v>3</v>
      </c>
      <c r="F102" s="62">
        <v>3</v>
      </c>
      <c r="G102" s="62"/>
      <c r="H102" s="63"/>
      <c r="I102" s="61"/>
      <c r="J102" s="64">
        <f>SUM(E102:I102)</f>
        <v>6</v>
      </c>
      <c r="K102" s="71" t="s">
        <v>94</v>
      </c>
      <c r="L102" s="72">
        <v>60</v>
      </c>
      <c r="M102" s="67">
        <f>SUM(E102*L102)</f>
        <v>180</v>
      </c>
      <c r="N102" s="67">
        <f>SUM(F102*L102)</f>
        <v>180</v>
      </c>
      <c r="O102" s="67">
        <f>SUM(G102*L102)</f>
        <v>0</v>
      </c>
      <c r="P102" s="67">
        <f>SUM(H102*L102)</f>
        <v>0</v>
      </c>
      <c r="Q102" s="67">
        <f>SUM(I102*L102)</f>
        <v>0</v>
      </c>
      <c r="R102" s="68">
        <f>SUM(M102:Q102)</f>
        <v>360</v>
      </c>
      <c r="S102" s="69" t="s">
        <v>215</v>
      </c>
    </row>
    <row r="103" spans="1:19" ht="24.75">
      <c r="A103" s="58">
        <v>2</v>
      </c>
      <c r="B103" s="70" t="s">
        <v>62</v>
      </c>
      <c r="C103" s="60" t="s">
        <v>136</v>
      </c>
      <c r="D103" s="60"/>
      <c r="E103" s="61"/>
      <c r="F103" s="62">
        <v>3</v>
      </c>
      <c r="G103" s="62"/>
      <c r="H103" s="63"/>
      <c r="I103" s="61"/>
      <c r="J103" s="64">
        <f>SUM(E103:I103)</f>
        <v>3</v>
      </c>
      <c r="K103" s="71" t="s">
        <v>94</v>
      </c>
      <c r="L103" s="72">
        <v>135</v>
      </c>
      <c r="M103" s="67">
        <f>SUM(E103*L103)</f>
        <v>0</v>
      </c>
      <c r="N103" s="67">
        <f>SUM(F103*L103)</f>
        <v>405</v>
      </c>
      <c r="O103" s="67">
        <f>SUM(G103*L103)</f>
        <v>0</v>
      </c>
      <c r="P103" s="67">
        <f>SUM(H103*L103)</f>
        <v>0</v>
      </c>
      <c r="Q103" s="67">
        <f>SUM(I103*L103)</f>
        <v>0</v>
      </c>
      <c r="R103" s="68">
        <f>SUM(M103:Q103)</f>
        <v>405</v>
      </c>
      <c r="S103" s="69" t="s">
        <v>215</v>
      </c>
    </row>
    <row r="104" spans="1:19" ht="24.75">
      <c r="A104" s="58">
        <v>3</v>
      </c>
      <c r="B104" s="70" t="s">
        <v>63</v>
      </c>
      <c r="C104" s="60" t="s">
        <v>136</v>
      </c>
      <c r="D104" s="60"/>
      <c r="E104" s="61">
        <v>5</v>
      </c>
      <c r="F104" s="62"/>
      <c r="G104" s="62"/>
      <c r="H104" s="63"/>
      <c r="I104" s="61"/>
      <c r="J104" s="64">
        <f>SUM(E104:I104)</f>
        <v>5</v>
      </c>
      <c r="K104" s="71" t="s">
        <v>94</v>
      </c>
      <c r="L104" s="72">
        <v>165</v>
      </c>
      <c r="M104" s="67">
        <f>SUM(E104*L104)</f>
        <v>825</v>
      </c>
      <c r="N104" s="67">
        <f>SUM(F104*L104)</f>
        <v>0</v>
      </c>
      <c r="O104" s="67">
        <f>SUM(G104*L104)</f>
        <v>0</v>
      </c>
      <c r="P104" s="67">
        <f>SUM(H104*L104)</f>
        <v>0</v>
      </c>
      <c r="Q104" s="67">
        <f>SUM(I104*L104)</f>
        <v>0</v>
      </c>
      <c r="R104" s="68">
        <f>SUM(M104:Q104)</f>
        <v>825</v>
      </c>
      <c r="S104" s="69" t="s">
        <v>215</v>
      </c>
    </row>
    <row r="105" spans="1:19" ht="24.75">
      <c r="A105" s="193" t="s">
        <v>394</v>
      </c>
      <c r="B105" s="193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R105" s="89">
        <f>SUM(R102:R104)</f>
        <v>1590</v>
      </c>
      <c r="S105" s="91">
        <f>SUM(R102:R104)</f>
        <v>1590</v>
      </c>
    </row>
    <row r="106" spans="1:19" ht="24.75">
      <c r="A106" s="199" t="s">
        <v>389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1"/>
    </row>
    <row r="107" spans="1:19" s="31" customFormat="1" ht="24.75">
      <c r="A107" s="187" t="s">
        <v>246</v>
      </c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03"/>
    </row>
    <row r="108" spans="1:19" ht="24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108"/>
    </row>
    <row r="109" spans="1:19" ht="24.75">
      <c r="A109" s="184" t="s">
        <v>216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6"/>
    </row>
    <row r="110" spans="1:19" ht="24.75">
      <c r="A110" s="58">
        <v>1</v>
      </c>
      <c r="B110" s="59" t="s">
        <v>169</v>
      </c>
      <c r="C110" s="60" t="s">
        <v>130</v>
      </c>
      <c r="D110" s="60" t="s">
        <v>170</v>
      </c>
      <c r="E110" s="61"/>
      <c r="F110" s="62"/>
      <c r="G110" s="62"/>
      <c r="H110" s="63"/>
      <c r="I110" s="61">
        <v>12</v>
      </c>
      <c r="J110" s="64">
        <f aca="true" t="shared" si="15" ref="J110:J117">SUM(E110:I110)</f>
        <v>12</v>
      </c>
      <c r="K110" s="65" t="s">
        <v>96</v>
      </c>
      <c r="L110" s="66">
        <v>58</v>
      </c>
      <c r="M110" s="67">
        <f aca="true" t="shared" si="16" ref="M110:M117">SUM(E110*L110)</f>
        <v>0</v>
      </c>
      <c r="N110" s="67">
        <f aca="true" t="shared" si="17" ref="N110:N117">SUM(F110*L110)</f>
        <v>0</v>
      </c>
      <c r="O110" s="67">
        <f aca="true" t="shared" si="18" ref="O110:O117">SUM(G110*L110)</f>
        <v>0</v>
      </c>
      <c r="P110" s="67">
        <f aca="true" t="shared" si="19" ref="P110:P117">SUM(H110*L110)</f>
        <v>0</v>
      </c>
      <c r="Q110" s="67">
        <f aca="true" t="shared" si="20" ref="Q110:Q117">SUM(I110*L110)</f>
        <v>696</v>
      </c>
      <c r="R110" s="68">
        <f aca="true" t="shared" si="21" ref="R110:R117">SUM(M110:Q110)</f>
        <v>696</v>
      </c>
      <c r="S110" s="69" t="s">
        <v>215</v>
      </c>
    </row>
    <row r="111" spans="1:19" ht="24.75">
      <c r="A111" s="58">
        <v>2</v>
      </c>
      <c r="B111" s="59" t="s">
        <v>169</v>
      </c>
      <c r="C111" s="60" t="s">
        <v>130</v>
      </c>
      <c r="D111" s="60" t="s">
        <v>171</v>
      </c>
      <c r="E111" s="61"/>
      <c r="F111" s="62">
        <v>24</v>
      </c>
      <c r="G111" s="62">
        <v>36</v>
      </c>
      <c r="H111" s="63"/>
      <c r="I111" s="61">
        <v>60</v>
      </c>
      <c r="J111" s="64">
        <f t="shared" si="15"/>
        <v>120</v>
      </c>
      <c r="K111" s="65" t="s">
        <v>96</v>
      </c>
      <c r="L111" s="66">
        <v>58</v>
      </c>
      <c r="M111" s="67">
        <f t="shared" si="16"/>
        <v>0</v>
      </c>
      <c r="N111" s="67">
        <f t="shared" si="17"/>
        <v>1392</v>
      </c>
      <c r="O111" s="67">
        <f t="shared" si="18"/>
        <v>2088</v>
      </c>
      <c r="P111" s="67">
        <f t="shared" si="19"/>
        <v>0</v>
      </c>
      <c r="Q111" s="67">
        <f t="shared" si="20"/>
        <v>3480</v>
      </c>
      <c r="R111" s="68">
        <f t="shared" si="21"/>
        <v>6960</v>
      </c>
      <c r="S111" s="69" t="s">
        <v>215</v>
      </c>
    </row>
    <row r="112" spans="1:19" ht="24.75">
      <c r="A112" s="58">
        <v>3</v>
      </c>
      <c r="B112" s="59" t="s">
        <v>39</v>
      </c>
      <c r="C112" s="60" t="s">
        <v>6</v>
      </c>
      <c r="D112" s="60"/>
      <c r="E112" s="61"/>
      <c r="F112" s="62"/>
      <c r="G112" s="62"/>
      <c r="H112" s="63"/>
      <c r="I112" s="61">
        <v>2</v>
      </c>
      <c r="J112" s="64">
        <f t="shared" si="15"/>
        <v>2</v>
      </c>
      <c r="K112" s="65" t="s">
        <v>97</v>
      </c>
      <c r="L112" s="66">
        <v>69</v>
      </c>
      <c r="M112" s="67">
        <f t="shared" si="16"/>
        <v>0</v>
      </c>
      <c r="N112" s="67">
        <f t="shared" si="17"/>
        <v>0</v>
      </c>
      <c r="O112" s="67">
        <f t="shared" si="18"/>
        <v>0</v>
      </c>
      <c r="P112" s="67">
        <f t="shared" si="19"/>
        <v>0</v>
      </c>
      <c r="Q112" s="67">
        <f t="shared" si="20"/>
        <v>138</v>
      </c>
      <c r="R112" s="68">
        <f t="shared" si="21"/>
        <v>138</v>
      </c>
      <c r="S112" s="69"/>
    </row>
    <row r="113" spans="1:19" ht="24.75">
      <c r="A113" s="58">
        <v>4</v>
      </c>
      <c r="B113" s="74" t="s">
        <v>189</v>
      </c>
      <c r="C113" s="60" t="s">
        <v>130</v>
      </c>
      <c r="D113" s="60" t="s">
        <v>188</v>
      </c>
      <c r="E113" s="75"/>
      <c r="F113" s="76"/>
      <c r="G113" s="76"/>
      <c r="H113" s="76"/>
      <c r="I113" s="77">
        <v>24</v>
      </c>
      <c r="J113" s="78">
        <f t="shared" si="15"/>
        <v>24</v>
      </c>
      <c r="K113" s="60" t="s">
        <v>96</v>
      </c>
      <c r="L113" s="79">
        <v>60</v>
      </c>
      <c r="M113" s="80">
        <f t="shared" si="16"/>
        <v>0</v>
      </c>
      <c r="N113" s="80">
        <f t="shared" si="17"/>
        <v>0</v>
      </c>
      <c r="O113" s="80">
        <f t="shared" si="18"/>
        <v>0</v>
      </c>
      <c r="P113" s="80">
        <f t="shared" si="19"/>
        <v>0</v>
      </c>
      <c r="Q113" s="80">
        <f t="shared" si="20"/>
        <v>1440</v>
      </c>
      <c r="R113" s="68">
        <f t="shared" si="21"/>
        <v>1440</v>
      </c>
      <c r="S113" s="69"/>
    </row>
    <row r="114" spans="1:19" ht="24.75">
      <c r="A114" s="58">
        <v>5</v>
      </c>
      <c r="B114" s="59" t="s">
        <v>191</v>
      </c>
      <c r="C114" s="60" t="s">
        <v>130</v>
      </c>
      <c r="D114" s="60" t="s">
        <v>190</v>
      </c>
      <c r="E114" s="61"/>
      <c r="F114" s="62"/>
      <c r="G114" s="62">
        <v>12</v>
      </c>
      <c r="H114" s="63"/>
      <c r="I114" s="61">
        <v>60</v>
      </c>
      <c r="J114" s="64">
        <f t="shared" si="15"/>
        <v>72</v>
      </c>
      <c r="K114" s="65" t="s">
        <v>96</v>
      </c>
      <c r="L114" s="66">
        <v>58</v>
      </c>
      <c r="M114" s="67">
        <f t="shared" si="16"/>
        <v>0</v>
      </c>
      <c r="N114" s="67">
        <f t="shared" si="17"/>
        <v>0</v>
      </c>
      <c r="O114" s="67">
        <f t="shared" si="18"/>
        <v>696</v>
      </c>
      <c r="P114" s="67">
        <f t="shared" si="19"/>
        <v>0</v>
      </c>
      <c r="Q114" s="67">
        <f t="shared" si="20"/>
        <v>3480</v>
      </c>
      <c r="R114" s="68">
        <f t="shared" si="21"/>
        <v>4176</v>
      </c>
      <c r="S114" s="69"/>
    </row>
    <row r="115" spans="1:19" ht="24.75">
      <c r="A115" s="58">
        <v>6</v>
      </c>
      <c r="B115" s="59" t="s">
        <v>40</v>
      </c>
      <c r="C115" s="60" t="s">
        <v>130</v>
      </c>
      <c r="D115" s="60" t="s">
        <v>192</v>
      </c>
      <c r="E115" s="61">
        <v>72</v>
      </c>
      <c r="F115" s="62"/>
      <c r="G115" s="62"/>
      <c r="H115" s="63">
        <v>12</v>
      </c>
      <c r="I115" s="61">
        <v>60</v>
      </c>
      <c r="J115" s="64">
        <f t="shared" si="15"/>
        <v>144</v>
      </c>
      <c r="K115" s="65" t="s">
        <v>96</v>
      </c>
      <c r="L115" s="66">
        <v>45</v>
      </c>
      <c r="M115" s="67">
        <f t="shared" si="16"/>
        <v>3240</v>
      </c>
      <c r="N115" s="67">
        <f t="shared" si="17"/>
        <v>0</v>
      </c>
      <c r="O115" s="67">
        <f t="shared" si="18"/>
        <v>0</v>
      </c>
      <c r="P115" s="67">
        <f t="shared" si="19"/>
        <v>540</v>
      </c>
      <c r="Q115" s="67">
        <f t="shared" si="20"/>
        <v>2700</v>
      </c>
      <c r="R115" s="68">
        <f t="shared" si="21"/>
        <v>6480</v>
      </c>
      <c r="S115" s="69"/>
    </row>
    <row r="116" spans="1:19" ht="24.75">
      <c r="A116" s="58">
        <v>7</v>
      </c>
      <c r="B116" s="59" t="s">
        <v>194</v>
      </c>
      <c r="C116" s="60" t="s">
        <v>130</v>
      </c>
      <c r="D116" s="60" t="s">
        <v>193</v>
      </c>
      <c r="E116" s="61"/>
      <c r="F116" s="62"/>
      <c r="G116" s="62"/>
      <c r="H116" s="63"/>
      <c r="I116" s="61">
        <v>24</v>
      </c>
      <c r="J116" s="64">
        <f t="shared" si="15"/>
        <v>24</v>
      </c>
      <c r="K116" s="65" t="s">
        <v>96</v>
      </c>
      <c r="L116" s="66">
        <v>48</v>
      </c>
      <c r="M116" s="67">
        <f t="shared" si="16"/>
        <v>0</v>
      </c>
      <c r="N116" s="67">
        <f t="shared" si="17"/>
        <v>0</v>
      </c>
      <c r="O116" s="67">
        <f t="shared" si="18"/>
        <v>0</v>
      </c>
      <c r="P116" s="67">
        <f t="shared" si="19"/>
        <v>0</v>
      </c>
      <c r="Q116" s="67">
        <f t="shared" si="20"/>
        <v>1152</v>
      </c>
      <c r="R116" s="68">
        <f t="shared" si="21"/>
        <v>1152</v>
      </c>
      <c r="S116" s="69"/>
    </row>
    <row r="117" spans="1:19" ht="24.75">
      <c r="A117" s="58">
        <v>8</v>
      </c>
      <c r="B117" s="59" t="s">
        <v>41</v>
      </c>
      <c r="C117" s="60" t="s">
        <v>131</v>
      </c>
      <c r="D117" s="60" t="s">
        <v>109</v>
      </c>
      <c r="E117" s="61"/>
      <c r="F117" s="62"/>
      <c r="G117" s="62">
        <v>6</v>
      </c>
      <c r="H117" s="63"/>
      <c r="I117" s="61">
        <v>12</v>
      </c>
      <c r="J117" s="64">
        <f t="shared" si="15"/>
        <v>18</v>
      </c>
      <c r="K117" s="65" t="s">
        <v>95</v>
      </c>
      <c r="L117" s="66">
        <v>105</v>
      </c>
      <c r="M117" s="67">
        <f t="shared" si="16"/>
        <v>0</v>
      </c>
      <c r="N117" s="67">
        <f t="shared" si="17"/>
        <v>0</v>
      </c>
      <c r="O117" s="67">
        <f t="shared" si="18"/>
        <v>630</v>
      </c>
      <c r="P117" s="67">
        <f t="shared" si="19"/>
        <v>0</v>
      </c>
      <c r="Q117" s="67">
        <f t="shared" si="20"/>
        <v>1260</v>
      </c>
      <c r="R117" s="68">
        <f t="shared" si="21"/>
        <v>1890</v>
      </c>
      <c r="S117" s="69" t="s">
        <v>215</v>
      </c>
    </row>
    <row r="118" spans="1:18" ht="24.75">
      <c r="A118" s="58">
        <v>9</v>
      </c>
      <c r="B118" s="59" t="s">
        <v>12</v>
      </c>
      <c r="C118" s="81" t="s">
        <v>126</v>
      </c>
      <c r="D118" s="81"/>
      <c r="J118" s="64">
        <v>5</v>
      </c>
      <c r="L118" s="49">
        <v>18</v>
      </c>
      <c r="R118" s="9">
        <f>SUM(J118*L118)</f>
        <v>90</v>
      </c>
    </row>
    <row r="119" spans="1:18" ht="24.75">
      <c r="A119" s="58">
        <v>10</v>
      </c>
      <c r="B119" s="59" t="s">
        <v>13</v>
      </c>
      <c r="C119" s="81" t="s">
        <v>126</v>
      </c>
      <c r="D119" s="60"/>
      <c r="J119" s="64">
        <v>3</v>
      </c>
      <c r="L119" s="49">
        <v>27</v>
      </c>
      <c r="R119" s="9">
        <f aca="true" t="shared" si="22" ref="R119:R184">SUM(J119*L119)</f>
        <v>81</v>
      </c>
    </row>
    <row r="120" spans="1:18" ht="24.75">
      <c r="A120" s="58">
        <v>11</v>
      </c>
      <c r="B120" s="59" t="s">
        <v>14</v>
      </c>
      <c r="C120" s="81" t="s">
        <v>126</v>
      </c>
      <c r="D120" s="60"/>
      <c r="J120" s="64">
        <v>2</v>
      </c>
      <c r="L120" s="49">
        <v>36</v>
      </c>
      <c r="R120" s="9">
        <f t="shared" si="22"/>
        <v>72</v>
      </c>
    </row>
    <row r="121" spans="1:18" ht="24.75">
      <c r="A121" s="58">
        <v>12</v>
      </c>
      <c r="B121" s="59" t="s">
        <v>15</v>
      </c>
      <c r="C121" s="60" t="s">
        <v>6</v>
      </c>
      <c r="D121" s="60"/>
      <c r="J121" s="64">
        <v>2</v>
      </c>
      <c r="L121" s="49">
        <v>9.5</v>
      </c>
      <c r="R121" s="9">
        <f t="shared" si="22"/>
        <v>19</v>
      </c>
    </row>
    <row r="122" spans="1:18" ht="24.75">
      <c r="A122" s="58">
        <v>13</v>
      </c>
      <c r="B122" s="59" t="s">
        <v>16</v>
      </c>
      <c r="C122" s="81" t="s">
        <v>126</v>
      </c>
      <c r="D122" s="82" t="s">
        <v>186</v>
      </c>
      <c r="J122" s="64">
        <v>27</v>
      </c>
      <c r="L122" s="49">
        <v>40</v>
      </c>
      <c r="R122" s="9">
        <f t="shared" si="22"/>
        <v>1080</v>
      </c>
    </row>
    <row r="123" spans="1:18" ht="24.75">
      <c r="A123" s="58">
        <v>14</v>
      </c>
      <c r="B123" s="70" t="s">
        <v>17</v>
      </c>
      <c r="C123" s="60" t="s">
        <v>127</v>
      </c>
      <c r="D123" s="60"/>
      <c r="J123" s="64">
        <v>32</v>
      </c>
      <c r="L123" s="49">
        <v>18</v>
      </c>
      <c r="R123" s="9">
        <f t="shared" si="22"/>
        <v>576</v>
      </c>
    </row>
    <row r="124" spans="1:18" ht="24.75">
      <c r="A124" s="58">
        <v>15</v>
      </c>
      <c r="B124" s="59" t="s">
        <v>33</v>
      </c>
      <c r="C124" s="60" t="s">
        <v>129</v>
      </c>
      <c r="D124" s="60"/>
      <c r="J124" s="7">
        <v>1</v>
      </c>
      <c r="L124" s="49">
        <v>16</v>
      </c>
      <c r="R124" s="9">
        <f t="shared" si="22"/>
        <v>16</v>
      </c>
    </row>
    <row r="125" spans="1:18" ht="24.75">
      <c r="A125" s="58">
        <v>16</v>
      </c>
      <c r="B125" s="59" t="s">
        <v>34</v>
      </c>
      <c r="C125" s="60" t="s">
        <v>126</v>
      </c>
      <c r="D125" s="60" t="s">
        <v>187</v>
      </c>
      <c r="J125" s="7">
        <v>16</v>
      </c>
      <c r="L125" s="49">
        <v>95</v>
      </c>
      <c r="R125" s="9">
        <f t="shared" si="22"/>
        <v>1520</v>
      </c>
    </row>
    <row r="126" spans="1:18" ht="24.75">
      <c r="A126" s="58">
        <v>17</v>
      </c>
      <c r="B126" s="59" t="s">
        <v>35</v>
      </c>
      <c r="C126" s="60" t="s">
        <v>126</v>
      </c>
      <c r="D126" s="60"/>
      <c r="J126" s="7">
        <v>10</v>
      </c>
      <c r="L126" s="49">
        <v>24</v>
      </c>
      <c r="R126" s="9">
        <f t="shared" si="22"/>
        <v>240</v>
      </c>
    </row>
    <row r="127" spans="1:18" ht="24.75">
      <c r="A127" s="58">
        <v>18</v>
      </c>
      <c r="B127" s="59" t="s">
        <v>36</v>
      </c>
      <c r="C127" s="60" t="s">
        <v>126</v>
      </c>
      <c r="D127" s="60"/>
      <c r="J127" s="7">
        <v>9</v>
      </c>
      <c r="L127" s="49">
        <v>12</v>
      </c>
      <c r="R127" s="9">
        <f t="shared" si="22"/>
        <v>108</v>
      </c>
    </row>
    <row r="128" spans="1:18" ht="24.75">
      <c r="A128" s="58">
        <v>19</v>
      </c>
      <c r="B128" s="59" t="s">
        <v>42</v>
      </c>
      <c r="C128" s="60" t="s">
        <v>126</v>
      </c>
      <c r="D128" s="60"/>
      <c r="J128" s="7">
        <v>41</v>
      </c>
      <c r="L128" s="49">
        <v>28</v>
      </c>
      <c r="R128" s="9">
        <f t="shared" si="22"/>
        <v>1148</v>
      </c>
    </row>
    <row r="129" spans="1:18" ht="24.75">
      <c r="A129" s="58">
        <v>20</v>
      </c>
      <c r="B129" s="59" t="s">
        <v>143</v>
      </c>
      <c r="C129" s="60" t="s">
        <v>126</v>
      </c>
      <c r="D129" s="60" t="s">
        <v>195</v>
      </c>
      <c r="J129" s="7">
        <v>85</v>
      </c>
      <c r="L129" s="49">
        <v>65</v>
      </c>
      <c r="R129" s="9">
        <f t="shared" si="22"/>
        <v>5525</v>
      </c>
    </row>
    <row r="130" spans="1:18" ht="24.75">
      <c r="A130" s="58">
        <v>21</v>
      </c>
      <c r="B130" s="59" t="s">
        <v>166</v>
      </c>
      <c r="C130" s="60" t="s">
        <v>126</v>
      </c>
      <c r="D130" s="60" t="s">
        <v>167</v>
      </c>
      <c r="J130" s="7">
        <v>34</v>
      </c>
      <c r="L130" s="49">
        <v>85</v>
      </c>
      <c r="R130" s="9">
        <f t="shared" si="22"/>
        <v>2890</v>
      </c>
    </row>
    <row r="131" spans="1:18" ht="24.75">
      <c r="A131" s="58">
        <v>22</v>
      </c>
      <c r="B131" s="59" t="s">
        <v>196</v>
      </c>
      <c r="C131" s="60" t="s">
        <v>126</v>
      </c>
      <c r="D131" s="60"/>
      <c r="J131" s="7">
        <v>50</v>
      </c>
      <c r="L131" s="49">
        <v>14</v>
      </c>
      <c r="R131" s="9">
        <f t="shared" si="22"/>
        <v>700</v>
      </c>
    </row>
    <row r="132" spans="1:18" ht="24.75">
      <c r="A132" s="58">
        <v>23</v>
      </c>
      <c r="B132" s="59" t="s">
        <v>197</v>
      </c>
      <c r="C132" s="60" t="s">
        <v>126</v>
      </c>
      <c r="D132" s="60"/>
      <c r="J132" s="7">
        <v>2</v>
      </c>
      <c r="L132" s="49">
        <v>21</v>
      </c>
      <c r="R132" s="9">
        <f t="shared" si="22"/>
        <v>42</v>
      </c>
    </row>
    <row r="133" spans="1:18" ht="24.75">
      <c r="A133" s="58">
        <v>24</v>
      </c>
      <c r="B133" s="59" t="s">
        <v>153</v>
      </c>
      <c r="C133" s="60" t="s">
        <v>139</v>
      </c>
      <c r="D133" s="60" t="s">
        <v>152</v>
      </c>
      <c r="J133" s="7">
        <v>20</v>
      </c>
      <c r="L133" s="49">
        <v>17</v>
      </c>
      <c r="R133" s="9">
        <f t="shared" si="22"/>
        <v>340</v>
      </c>
    </row>
    <row r="134" spans="1:18" ht="24.75">
      <c r="A134" s="58">
        <v>25</v>
      </c>
      <c r="B134" s="59" t="s">
        <v>18</v>
      </c>
      <c r="C134" s="60" t="s">
        <v>6</v>
      </c>
      <c r="D134" s="60"/>
      <c r="J134" s="7">
        <v>4</v>
      </c>
      <c r="L134" s="66">
        <v>42</v>
      </c>
      <c r="R134" s="9">
        <f t="shared" si="22"/>
        <v>168</v>
      </c>
    </row>
    <row r="135" spans="1:18" ht="24.75">
      <c r="A135" s="58">
        <v>26</v>
      </c>
      <c r="B135" s="59" t="s">
        <v>19</v>
      </c>
      <c r="C135" s="60" t="s">
        <v>6</v>
      </c>
      <c r="D135" s="60"/>
      <c r="J135" s="7">
        <v>1</v>
      </c>
      <c r="L135" s="66">
        <v>34</v>
      </c>
      <c r="R135" s="9">
        <f t="shared" si="22"/>
        <v>34</v>
      </c>
    </row>
    <row r="136" spans="1:18" ht="24.75">
      <c r="A136" s="58">
        <v>27</v>
      </c>
      <c r="B136" s="59" t="s">
        <v>20</v>
      </c>
      <c r="C136" s="60" t="s">
        <v>6</v>
      </c>
      <c r="D136" s="60"/>
      <c r="J136" s="7">
        <v>17</v>
      </c>
      <c r="L136" s="66">
        <v>16.5</v>
      </c>
      <c r="R136" s="9">
        <f t="shared" si="22"/>
        <v>280.5</v>
      </c>
    </row>
    <row r="137" spans="1:18" ht="24.75">
      <c r="A137" s="58">
        <v>28</v>
      </c>
      <c r="B137" s="59" t="s">
        <v>21</v>
      </c>
      <c r="C137" s="60" t="s">
        <v>6</v>
      </c>
      <c r="D137" s="60"/>
      <c r="J137" s="7">
        <v>28</v>
      </c>
      <c r="L137" s="66">
        <v>13</v>
      </c>
      <c r="R137" s="9">
        <f t="shared" si="22"/>
        <v>364</v>
      </c>
    </row>
    <row r="138" spans="1:18" ht="24.75">
      <c r="A138" s="58">
        <v>29</v>
      </c>
      <c r="B138" s="59" t="s">
        <v>22</v>
      </c>
      <c r="C138" s="60" t="s">
        <v>6</v>
      </c>
      <c r="D138" s="60"/>
      <c r="J138" s="7">
        <v>18</v>
      </c>
      <c r="L138" s="66">
        <v>8</v>
      </c>
      <c r="R138" s="9">
        <f t="shared" si="22"/>
        <v>144</v>
      </c>
    </row>
    <row r="139" spans="1:19" ht="24.75">
      <c r="A139" s="58">
        <v>30</v>
      </c>
      <c r="B139" s="59" t="s">
        <v>23</v>
      </c>
      <c r="C139" s="60" t="s">
        <v>109</v>
      </c>
      <c r="D139" s="60"/>
      <c r="J139" s="7">
        <v>10</v>
      </c>
      <c r="L139" s="66">
        <v>35</v>
      </c>
      <c r="R139" s="9">
        <f t="shared" si="22"/>
        <v>350</v>
      </c>
      <c r="S139" s="69" t="s">
        <v>215</v>
      </c>
    </row>
    <row r="140" spans="1:19" ht="24.75">
      <c r="A140" s="58">
        <v>31</v>
      </c>
      <c r="B140" s="59" t="s">
        <v>24</v>
      </c>
      <c r="C140" s="60" t="s">
        <v>109</v>
      </c>
      <c r="D140" s="60"/>
      <c r="J140" s="7">
        <v>10</v>
      </c>
      <c r="L140" s="66">
        <v>35</v>
      </c>
      <c r="R140" s="9">
        <f t="shared" si="22"/>
        <v>350</v>
      </c>
      <c r="S140" s="69" t="s">
        <v>215</v>
      </c>
    </row>
    <row r="141" spans="1:19" ht="24.75">
      <c r="A141" s="58">
        <v>32</v>
      </c>
      <c r="B141" s="59" t="s">
        <v>25</v>
      </c>
      <c r="C141" s="60" t="s">
        <v>109</v>
      </c>
      <c r="D141" s="60"/>
      <c r="J141" s="7">
        <v>1</v>
      </c>
      <c r="L141" s="66">
        <v>26</v>
      </c>
      <c r="R141" s="9">
        <f t="shared" si="22"/>
        <v>26</v>
      </c>
      <c r="S141" s="69" t="s">
        <v>215</v>
      </c>
    </row>
    <row r="142" spans="1:24" s="1" customFormat="1" ht="24.75">
      <c r="A142" s="58">
        <v>33</v>
      </c>
      <c r="B142" s="59" t="s">
        <v>26</v>
      </c>
      <c r="C142" s="60" t="s">
        <v>120</v>
      </c>
      <c r="D142" s="60" t="s">
        <v>122</v>
      </c>
      <c r="F142" s="7"/>
      <c r="G142" s="32"/>
      <c r="J142" s="7">
        <v>4</v>
      </c>
      <c r="K142" s="2"/>
      <c r="L142" s="66">
        <v>250</v>
      </c>
      <c r="M142" s="34"/>
      <c r="N142" s="34"/>
      <c r="O142" s="34"/>
      <c r="P142" s="34"/>
      <c r="Q142" s="34"/>
      <c r="R142" s="9">
        <f t="shared" si="22"/>
        <v>1000</v>
      </c>
      <c r="T142" s="5"/>
      <c r="U142" s="5"/>
      <c r="V142" s="5"/>
      <c r="W142" s="5"/>
      <c r="X142" s="5"/>
    </row>
    <row r="143" spans="1:24" s="1" customFormat="1" ht="24.75">
      <c r="A143" s="58">
        <v>34</v>
      </c>
      <c r="B143" s="59" t="s">
        <v>27</v>
      </c>
      <c r="C143" s="60" t="s">
        <v>120</v>
      </c>
      <c r="D143" s="60" t="s">
        <v>123</v>
      </c>
      <c r="F143" s="7"/>
      <c r="G143" s="32"/>
      <c r="J143" s="7">
        <v>29</v>
      </c>
      <c r="K143" s="2"/>
      <c r="L143" s="66">
        <v>95</v>
      </c>
      <c r="M143" s="34"/>
      <c r="N143" s="34"/>
      <c r="O143" s="34"/>
      <c r="P143" s="34"/>
      <c r="Q143" s="34"/>
      <c r="R143" s="9">
        <f t="shared" si="22"/>
        <v>2755</v>
      </c>
      <c r="T143" s="5"/>
      <c r="U143" s="5"/>
      <c r="V143" s="5"/>
      <c r="W143" s="5"/>
      <c r="X143" s="5"/>
    </row>
    <row r="144" spans="1:19" ht="24.75">
      <c r="A144" s="184" t="s">
        <v>216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6"/>
    </row>
    <row r="145" spans="1:24" s="1" customFormat="1" ht="24.75">
      <c r="A145" s="58">
        <v>35</v>
      </c>
      <c r="B145" s="59" t="s">
        <v>28</v>
      </c>
      <c r="C145" s="60" t="s">
        <v>120</v>
      </c>
      <c r="D145" s="83" t="s">
        <v>121</v>
      </c>
      <c r="F145" s="7"/>
      <c r="G145" s="32"/>
      <c r="J145" s="7">
        <v>36</v>
      </c>
      <c r="K145" s="2"/>
      <c r="L145" s="66">
        <v>60</v>
      </c>
      <c r="M145" s="34"/>
      <c r="N145" s="34"/>
      <c r="O145" s="34"/>
      <c r="P145" s="34"/>
      <c r="Q145" s="34"/>
      <c r="R145" s="9">
        <f t="shared" si="22"/>
        <v>2160</v>
      </c>
      <c r="T145" s="5"/>
      <c r="U145" s="5"/>
      <c r="V145" s="5"/>
      <c r="W145" s="5"/>
      <c r="X145" s="5"/>
    </row>
    <row r="146" spans="1:24" s="1" customFormat="1" ht="24.75">
      <c r="A146" s="58">
        <v>36</v>
      </c>
      <c r="B146" s="59" t="s">
        <v>29</v>
      </c>
      <c r="C146" s="60" t="s">
        <v>120</v>
      </c>
      <c r="D146" s="60" t="s">
        <v>124</v>
      </c>
      <c r="F146" s="7"/>
      <c r="G146" s="32"/>
      <c r="J146" s="7">
        <v>30</v>
      </c>
      <c r="K146" s="2"/>
      <c r="L146" s="66">
        <v>144</v>
      </c>
      <c r="M146" s="34"/>
      <c r="N146" s="34"/>
      <c r="O146" s="34"/>
      <c r="P146" s="34"/>
      <c r="Q146" s="34"/>
      <c r="R146" s="9">
        <f t="shared" si="22"/>
        <v>4320</v>
      </c>
      <c r="T146" s="5"/>
      <c r="U146" s="5"/>
      <c r="V146" s="5"/>
      <c r="W146" s="5"/>
      <c r="X146" s="5"/>
    </row>
    <row r="147" spans="1:24" s="1" customFormat="1" ht="24.75">
      <c r="A147" s="58">
        <v>37</v>
      </c>
      <c r="B147" s="59" t="s">
        <v>30</v>
      </c>
      <c r="C147" s="60" t="s">
        <v>120</v>
      </c>
      <c r="D147" s="60"/>
      <c r="F147" s="7"/>
      <c r="G147" s="32"/>
      <c r="J147" s="7">
        <v>2</v>
      </c>
      <c r="K147" s="2"/>
      <c r="L147" s="79">
        <v>98</v>
      </c>
      <c r="M147" s="34"/>
      <c r="N147" s="34"/>
      <c r="O147" s="34"/>
      <c r="P147" s="34"/>
      <c r="Q147" s="34"/>
      <c r="R147" s="9">
        <f t="shared" si="22"/>
        <v>196</v>
      </c>
      <c r="T147" s="5"/>
      <c r="U147" s="5"/>
      <c r="V147" s="5"/>
      <c r="W147" s="5"/>
      <c r="X147" s="5"/>
    </row>
    <row r="148" spans="1:24" s="1" customFormat="1" ht="24.75">
      <c r="A148" s="58">
        <v>38</v>
      </c>
      <c r="B148" s="59" t="s">
        <v>31</v>
      </c>
      <c r="C148" s="60" t="s">
        <v>120</v>
      </c>
      <c r="D148" s="60"/>
      <c r="F148" s="7"/>
      <c r="G148" s="32"/>
      <c r="J148" s="7">
        <v>2</v>
      </c>
      <c r="K148" s="2"/>
      <c r="L148" s="79">
        <v>72</v>
      </c>
      <c r="M148" s="34"/>
      <c r="N148" s="34"/>
      <c r="O148" s="34"/>
      <c r="P148" s="34"/>
      <c r="Q148" s="34"/>
      <c r="R148" s="9">
        <f t="shared" si="22"/>
        <v>144</v>
      </c>
      <c r="T148" s="5"/>
      <c r="U148" s="5"/>
      <c r="V148" s="5"/>
      <c r="W148" s="5"/>
      <c r="X148" s="5"/>
    </row>
    <row r="149" spans="1:24" s="1" customFormat="1" ht="24.75">
      <c r="A149" s="58">
        <v>39</v>
      </c>
      <c r="B149" s="59" t="s">
        <v>32</v>
      </c>
      <c r="C149" s="60" t="s">
        <v>120</v>
      </c>
      <c r="D149" s="60"/>
      <c r="F149" s="7"/>
      <c r="G149" s="32"/>
      <c r="J149" s="7">
        <v>2</v>
      </c>
      <c r="K149" s="2"/>
      <c r="L149" s="79">
        <v>79</v>
      </c>
      <c r="M149" s="34"/>
      <c r="N149" s="34"/>
      <c r="O149" s="34"/>
      <c r="P149" s="34"/>
      <c r="Q149" s="34"/>
      <c r="R149" s="9">
        <f t="shared" si="22"/>
        <v>158</v>
      </c>
      <c r="T149" s="5"/>
      <c r="U149" s="5"/>
      <c r="V149" s="5"/>
      <c r="W149" s="5"/>
      <c r="X149" s="5"/>
    </row>
    <row r="150" spans="1:24" s="1" customFormat="1" ht="24.75">
      <c r="A150" s="58">
        <v>40</v>
      </c>
      <c r="B150" s="70" t="s">
        <v>37</v>
      </c>
      <c r="C150" s="60" t="s">
        <v>6</v>
      </c>
      <c r="D150" s="60" t="s">
        <v>172</v>
      </c>
      <c r="F150" s="7"/>
      <c r="G150" s="32"/>
      <c r="J150" s="7">
        <v>31</v>
      </c>
      <c r="K150" s="2"/>
      <c r="L150" s="49">
        <v>8</v>
      </c>
      <c r="M150" s="34"/>
      <c r="N150" s="34"/>
      <c r="O150" s="34"/>
      <c r="P150" s="34"/>
      <c r="Q150" s="34"/>
      <c r="R150" s="9">
        <f t="shared" si="22"/>
        <v>248</v>
      </c>
      <c r="T150" s="5"/>
      <c r="U150" s="5"/>
      <c r="V150" s="5"/>
      <c r="W150" s="5"/>
      <c r="X150" s="5"/>
    </row>
    <row r="151" spans="1:24" s="1" customFormat="1" ht="24.75">
      <c r="A151" s="58">
        <v>41</v>
      </c>
      <c r="B151" s="59" t="s">
        <v>38</v>
      </c>
      <c r="C151" s="60" t="s">
        <v>6</v>
      </c>
      <c r="D151" s="60" t="s">
        <v>173</v>
      </c>
      <c r="F151" s="7"/>
      <c r="G151" s="32"/>
      <c r="J151" s="7">
        <v>102</v>
      </c>
      <c r="K151" s="2"/>
      <c r="L151" s="49">
        <v>6</v>
      </c>
      <c r="M151" s="34"/>
      <c r="N151" s="34"/>
      <c r="O151" s="34"/>
      <c r="P151" s="34"/>
      <c r="Q151" s="34"/>
      <c r="R151" s="9">
        <f t="shared" si="22"/>
        <v>612</v>
      </c>
      <c r="T151" s="5"/>
      <c r="U151" s="5"/>
      <c r="V151" s="5"/>
      <c r="W151" s="5"/>
      <c r="X151" s="5"/>
    </row>
    <row r="152" spans="1:24" s="1" customFormat="1" ht="24.75">
      <c r="A152" s="58">
        <v>42</v>
      </c>
      <c r="B152" s="59" t="s">
        <v>45</v>
      </c>
      <c r="C152" s="60" t="s">
        <v>133</v>
      </c>
      <c r="D152" s="60"/>
      <c r="F152" s="7"/>
      <c r="G152" s="32"/>
      <c r="J152" s="7">
        <v>3</v>
      </c>
      <c r="K152" s="2"/>
      <c r="L152" s="49">
        <v>50</v>
      </c>
      <c r="M152" s="34"/>
      <c r="N152" s="34"/>
      <c r="O152" s="34"/>
      <c r="P152" s="34"/>
      <c r="Q152" s="34"/>
      <c r="R152" s="9">
        <f t="shared" si="22"/>
        <v>150</v>
      </c>
      <c r="T152" s="5"/>
      <c r="U152" s="5"/>
      <c r="V152" s="5"/>
      <c r="W152" s="5"/>
      <c r="X152" s="5"/>
    </row>
    <row r="153" spans="1:24" s="1" customFormat="1" ht="24.75">
      <c r="A153" s="58">
        <v>43</v>
      </c>
      <c r="B153" s="59" t="s">
        <v>46</v>
      </c>
      <c r="C153" s="60" t="s">
        <v>109</v>
      </c>
      <c r="D153" s="60"/>
      <c r="F153" s="7"/>
      <c r="G153" s="32"/>
      <c r="J153" s="7">
        <v>2</v>
      </c>
      <c r="K153" s="2"/>
      <c r="L153" s="49">
        <v>10</v>
      </c>
      <c r="M153" s="34"/>
      <c r="N153" s="34"/>
      <c r="O153" s="34"/>
      <c r="P153" s="34"/>
      <c r="Q153" s="34"/>
      <c r="R153" s="9">
        <f t="shared" si="22"/>
        <v>20</v>
      </c>
      <c r="T153" s="5"/>
      <c r="U153" s="5"/>
      <c r="V153" s="5"/>
      <c r="W153" s="5"/>
      <c r="X153" s="5"/>
    </row>
    <row r="154" spans="1:24" s="1" customFormat="1" ht="24.75">
      <c r="A154" s="58">
        <v>44</v>
      </c>
      <c r="B154" s="59" t="s">
        <v>47</v>
      </c>
      <c r="C154" s="60" t="s">
        <v>134</v>
      </c>
      <c r="D154" s="60" t="s">
        <v>198</v>
      </c>
      <c r="F154" s="7"/>
      <c r="G154" s="32"/>
      <c r="J154" s="7">
        <v>108</v>
      </c>
      <c r="K154" s="2"/>
      <c r="L154" s="49">
        <v>3.75</v>
      </c>
      <c r="M154" s="34"/>
      <c r="N154" s="34"/>
      <c r="O154" s="34"/>
      <c r="P154" s="34"/>
      <c r="Q154" s="34"/>
      <c r="R154" s="9">
        <f t="shared" si="22"/>
        <v>405</v>
      </c>
      <c r="T154" s="5"/>
      <c r="U154" s="5"/>
      <c r="V154" s="5"/>
      <c r="W154" s="5"/>
      <c r="X154" s="5"/>
    </row>
    <row r="155" spans="1:24" s="1" customFormat="1" ht="24.75">
      <c r="A155" s="58">
        <v>45</v>
      </c>
      <c r="B155" s="59" t="s">
        <v>48</v>
      </c>
      <c r="C155" s="60" t="s">
        <v>134</v>
      </c>
      <c r="D155" s="60" t="s">
        <v>199</v>
      </c>
      <c r="F155" s="7"/>
      <c r="G155" s="32"/>
      <c r="J155" s="7">
        <v>6</v>
      </c>
      <c r="K155" s="2"/>
      <c r="L155" s="49">
        <v>3.5</v>
      </c>
      <c r="M155" s="34"/>
      <c r="N155" s="34"/>
      <c r="O155" s="34"/>
      <c r="P155" s="34"/>
      <c r="Q155" s="34"/>
      <c r="R155" s="9">
        <f t="shared" si="22"/>
        <v>21</v>
      </c>
      <c r="T155" s="5"/>
      <c r="U155" s="5"/>
      <c r="V155" s="5"/>
      <c r="W155" s="5"/>
      <c r="X155" s="5"/>
    </row>
    <row r="156" spans="1:24" s="1" customFormat="1" ht="24.75">
      <c r="A156" s="58">
        <v>46</v>
      </c>
      <c r="B156" s="59" t="s">
        <v>164</v>
      </c>
      <c r="C156" s="60" t="s">
        <v>6</v>
      </c>
      <c r="D156" s="60" t="s">
        <v>125</v>
      </c>
      <c r="F156" s="7"/>
      <c r="G156" s="32"/>
      <c r="J156" s="7">
        <v>3</v>
      </c>
      <c r="K156" s="2"/>
      <c r="L156" s="49">
        <v>20</v>
      </c>
      <c r="M156" s="34"/>
      <c r="N156" s="34"/>
      <c r="O156" s="34"/>
      <c r="P156" s="34"/>
      <c r="Q156" s="34"/>
      <c r="R156" s="9">
        <f t="shared" si="22"/>
        <v>60</v>
      </c>
      <c r="T156" s="5"/>
      <c r="U156" s="5"/>
      <c r="V156" s="5"/>
      <c r="W156" s="5"/>
      <c r="X156" s="5"/>
    </row>
    <row r="157" spans="1:24" s="1" customFormat="1" ht="24.75">
      <c r="A157" s="58">
        <v>47</v>
      </c>
      <c r="B157" s="59" t="s">
        <v>165</v>
      </c>
      <c r="C157" s="60" t="s">
        <v>6</v>
      </c>
      <c r="D157" s="60" t="s">
        <v>125</v>
      </c>
      <c r="F157" s="7"/>
      <c r="G157" s="32"/>
      <c r="J157" s="7">
        <v>15</v>
      </c>
      <c r="K157" s="2"/>
      <c r="L157" s="49">
        <v>20</v>
      </c>
      <c r="M157" s="34"/>
      <c r="N157" s="34"/>
      <c r="O157" s="34"/>
      <c r="P157" s="34"/>
      <c r="Q157" s="34"/>
      <c r="R157" s="9">
        <f t="shared" si="22"/>
        <v>300</v>
      </c>
      <c r="T157" s="5"/>
      <c r="U157" s="5"/>
      <c r="V157" s="5"/>
      <c r="W157" s="5"/>
      <c r="X157" s="5"/>
    </row>
    <row r="158" spans="1:24" s="1" customFormat="1" ht="24.75">
      <c r="A158" s="58">
        <v>48</v>
      </c>
      <c r="B158" s="59" t="s">
        <v>53</v>
      </c>
      <c r="C158" s="60" t="s">
        <v>6</v>
      </c>
      <c r="D158" s="60" t="s">
        <v>373</v>
      </c>
      <c r="F158" s="7"/>
      <c r="G158" s="32"/>
      <c r="J158" s="7">
        <v>5</v>
      </c>
      <c r="K158" s="2"/>
      <c r="L158" s="49">
        <v>7</v>
      </c>
      <c r="M158" s="34"/>
      <c r="N158" s="34"/>
      <c r="O158" s="34"/>
      <c r="P158" s="34"/>
      <c r="Q158" s="34"/>
      <c r="R158" s="9">
        <f t="shared" si="22"/>
        <v>35</v>
      </c>
      <c r="T158" s="5"/>
      <c r="U158" s="5"/>
      <c r="V158" s="5"/>
      <c r="W158" s="5"/>
      <c r="X158" s="5"/>
    </row>
    <row r="159" spans="1:24" s="1" customFormat="1" ht="24.75">
      <c r="A159" s="58">
        <v>49</v>
      </c>
      <c r="B159" s="59" t="s">
        <v>54</v>
      </c>
      <c r="C159" s="60" t="s">
        <v>6</v>
      </c>
      <c r="D159" s="60" t="s">
        <v>373</v>
      </c>
      <c r="F159" s="7"/>
      <c r="G159" s="32"/>
      <c r="J159" s="7">
        <v>9</v>
      </c>
      <c r="K159" s="2"/>
      <c r="L159" s="49">
        <v>7</v>
      </c>
      <c r="M159" s="34"/>
      <c r="N159" s="34"/>
      <c r="O159" s="34"/>
      <c r="P159" s="34"/>
      <c r="Q159" s="34"/>
      <c r="R159" s="9">
        <f t="shared" si="22"/>
        <v>63</v>
      </c>
      <c r="T159" s="5"/>
      <c r="U159" s="5"/>
      <c r="V159" s="5"/>
      <c r="W159" s="5"/>
      <c r="X159" s="5"/>
    </row>
    <row r="160" spans="1:24" s="1" customFormat="1" ht="24.75">
      <c r="A160" s="58">
        <v>50</v>
      </c>
      <c r="B160" s="59" t="s">
        <v>55</v>
      </c>
      <c r="C160" s="60" t="s">
        <v>6</v>
      </c>
      <c r="D160" s="60" t="s">
        <v>373</v>
      </c>
      <c r="F160" s="7"/>
      <c r="G160" s="32"/>
      <c r="J160" s="7">
        <v>2</v>
      </c>
      <c r="K160" s="2"/>
      <c r="L160" s="49">
        <v>7</v>
      </c>
      <c r="M160" s="34"/>
      <c r="N160" s="34"/>
      <c r="O160" s="34"/>
      <c r="P160" s="34"/>
      <c r="Q160" s="34"/>
      <c r="R160" s="9">
        <f t="shared" si="22"/>
        <v>14</v>
      </c>
      <c r="T160" s="5"/>
      <c r="U160" s="5"/>
      <c r="V160" s="5"/>
      <c r="W160" s="5"/>
      <c r="X160" s="5"/>
    </row>
    <row r="161" spans="1:24" s="1" customFormat="1" ht="24.75">
      <c r="A161" s="58">
        <v>51</v>
      </c>
      <c r="B161" s="70" t="s">
        <v>56</v>
      </c>
      <c r="C161" s="60" t="s">
        <v>6</v>
      </c>
      <c r="D161" s="84" t="s">
        <v>168</v>
      </c>
      <c r="F161" s="7"/>
      <c r="G161" s="32"/>
      <c r="J161" s="7">
        <v>8</v>
      </c>
      <c r="K161" s="2"/>
      <c r="L161" s="49">
        <v>24</v>
      </c>
      <c r="M161" s="34"/>
      <c r="N161" s="34"/>
      <c r="O161" s="34"/>
      <c r="P161" s="34"/>
      <c r="Q161" s="34"/>
      <c r="R161" s="9">
        <f t="shared" si="22"/>
        <v>192</v>
      </c>
      <c r="T161" s="5"/>
      <c r="U161" s="5"/>
      <c r="V161" s="5"/>
      <c r="W161" s="5"/>
      <c r="X161" s="5"/>
    </row>
    <row r="162" spans="1:24" s="1" customFormat="1" ht="24.75">
      <c r="A162" s="58">
        <v>52</v>
      </c>
      <c r="B162" s="70" t="s">
        <v>57</v>
      </c>
      <c r="C162" s="60" t="s">
        <v>6</v>
      </c>
      <c r="D162" s="60" t="s">
        <v>202</v>
      </c>
      <c r="F162" s="7"/>
      <c r="G162" s="32"/>
      <c r="J162" s="7">
        <v>20</v>
      </c>
      <c r="K162" s="2"/>
      <c r="L162" s="49">
        <v>14</v>
      </c>
      <c r="M162" s="34"/>
      <c r="N162" s="34"/>
      <c r="O162" s="34"/>
      <c r="P162" s="34"/>
      <c r="Q162" s="34"/>
      <c r="R162" s="9">
        <f t="shared" si="22"/>
        <v>280</v>
      </c>
      <c r="T162" s="5"/>
      <c r="U162" s="5"/>
      <c r="V162" s="5"/>
      <c r="W162" s="5"/>
      <c r="X162" s="5"/>
    </row>
    <row r="163" spans="1:24" s="1" customFormat="1" ht="24.75">
      <c r="A163" s="58">
        <v>53</v>
      </c>
      <c r="B163" s="70" t="s">
        <v>58</v>
      </c>
      <c r="C163" s="60" t="s">
        <v>135</v>
      </c>
      <c r="D163" s="60" t="s">
        <v>203</v>
      </c>
      <c r="F163" s="7"/>
      <c r="G163" s="32"/>
      <c r="J163" s="7">
        <v>3</v>
      </c>
      <c r="K163" s="2"/>
      <c r="L163" s="49">
        <v>10</v>
      </c>
      <c r="M163" s="34"/>
      <c r="N163" s="34"/>
      <c r="O163" s="34"/>
      <c r="P163" s="34"/>
      <c r="Q163" s="34"/>
      <c r="R163" s="9">
        <f t="shared" si="22"/>
        <v>30</v>
      </c>
      <c r="T163" s="5"/>
      <c r="U163" s="5"/>
      <c r="V163" s="5"/>
      <c r="W163" s="5"/>
      <c r="X163" s="5"/>
    </row>
    <row r="164" spans="1:24" s="1" customFormat="1" ht="24.75">
      <c r="A164" s="58">
        <v>54</v>
      </c>
      <c r="B164" s="70" t="s">
        <v>59</v>
      </c>
      <c r="C164" s="60" t="s">
        <v>135</v>
      </c>
      <c r="D164" s="60" t="s">
        <v>204</v>
      </c>
      <c r="F164" s="7"/>
      <c r="G164" s="32"/>
      <c r="J164" s="7">
        <v>3</v>
      </c>
      <c r="K164" s="2"/>
      <c r="L164" s="49">
        <v>15</v>
      </c>
      <c r="M164" s="34"/>
      <c r="N164" s="34"/>
      <c r="O164" s="34"/>
      <c r="P164" s="34"/>
      <c r="Q164" s="34"/>
      <c r="R164" s="9">
        <f t="shared" si="22"/>
        <v>45</v>
      </c>
      <c r="T164" s="5"/>
      <c r="U164" s="5"/>
      <c r="V164" s="5"/>
      <c r="W164" s="5"/>
      <c r="X164" s="5"/>
    </row>
    <row r="165" spans="1:24" s="1" customFormat="1" ht="24.75">
      <c r="A165" s="58">
        <v>55</v>
      </c>
      <c r="B165" s="70" t="s">
        <v>60</v>
      </c>
      <c r="C165" s="60" t="s">
        <v>6</v>
      </c>
      <c r="D165" s="60"/>
      <c r="F165" s="7"/>
      <c r="G165" s="32"/>
      <c r="J165" s="7">
        <v>3</v>
      </c>
      <c r="K165" s="2"/>
      <c r="L165" s="49">
        <v>42</v>
      </c>
      <c r="M165" s="34"/>
      <c r="N165" s="34"/>
      <c r="O165" s="34"/>
      <c r="P165" s="34"/>
      <c r="Q165" s="34"/>
      <c r="R165" s="9">
        <f t="shared" si="22"/>
        <v>126</v>
      </c>
      <c r="T165" s="5"/>
      <c r="U165" s="5"/>
      <c r="V165" s="5"/>
      <c r="W165" s="5"/>
      <c r="X165" s="5"/>
    </row>
    <row r="166" spans="1:24" s="1" customFormat="1" ht="24.75">
      <c r="A166" s="58">
        <v>56</v>
      </c>
      <c r="B166" s="59" t="s">
        <v>160</v>
      </c>
      <c r="C166" s="60" t="s">
        <v>137</v>
      </c>
      <c r="D166" s="60" t="s">
        <v>159</v>
      </c>
      <c r="F166" s="7"/>
      <c r="G166" s="32"/>
      <c r="J166" s="7">
        <v>22</v>
      </c>
      <c r="K166" s="2"/>
      <c r="L166" s="49">
        <v>20</v>
      </c>
      <c r="M166" s="34"/>
      <c r="N166" s="34"/>
      <c r="O166" s="34"/>
      <c r="P166" s="34"/>
      <c r="Q166" s="34"/>
      <c r="R166" s="9">
        <f t="shared" si="22"/>
        <v>440</v>
      </c>
      <c r="T166" s="5"/>
      <c r="U166" s="5"/>
      <c r="V166" s="5"/>
      <c r="W166" s="5"/>
      <c r="X166" s="5"/>
    </row>
    <row r="167" spans="1:24" s="1" customFormat="1" ht="24.75">
      <c r="A167" s="58">
        <v>57</v>
      </c>
      <c r="B167" s="70" t="s">
        <v>64</v>
      </c>
      <c r="C167" s="60" t="s">
        <v>163</v>
      </c>
      <c r="D167" s="60" t="s">
        <v>161</v>
      </c>
      <c r="F167" s="7"/>
      <c r="G167" s="32"/>
      <c r="J167" s="7">
        <v>5</v>
      </c>
      <c r="K167" s="2"/>
      <c r="L167" s="49">
        <v>60</v>
      </c>
      <c r="M167" s="34"/>
      <c r="N167" s="34"/>
      <c r="O167" s="34"/>
      <c r="P167" s="34"/>
      <c r="Q167" s="34"/>
      <c r="R167" s="9">
        <f t="shared" si="22"/>
        <v>300</v>
      </c>
      <c r="T167" s="5"/>
      <c r="U167" s="5"/>
      <c r="V167" s="5"/>
      <c r="W167" s="5"/>
      <c r="X167" s="5"/>
    </row>
    <row r="168" spans="1:24" s="1" customFormat="1" ht="24.75">
      <c r="A168" s="58">
        <v>58</v>
      </c>
      <c r="B168" s="70" t="s">
        <v>65</v>
      </c>
      <c r="C168" s="60" t="s">
        <v>163</v>
      </c>
      <c r="D168" s="60" t="s">
        <v>162</v>
      </c>
      <c r="F168" s="7"/>
      <c r="G168" s="32"/>
      <c r="J168" s="7">
        <v>5</v>
      </c>
      <c r="K168" s="2"/>
      <c r="L168" s="49">
        <v>60</v>
      </c>
      <c r="M168" s="34"/>
      <c r="N168" s="34"/>
      <c r="O168" s="34"/>
      <c r="P168" s="34"/>
      <c r="Q168" s="34"/>
      <c r="R168" s="9">
        <f t="shared" si="22"/>
        <v>300</v>
      </c>
      <c r="T168" s="5"/>
      <c r="U168" s="5"/>
      <c r="V168" s="5"/>
      <c r="W168" s="5"/>
      <c r="X168" s="5"/>
    </row>
    <row r="169" spans="1:24" s="1" customFormat="1" ht="24.75">
      <c r="A169" s="58">
        <v>59</v>
      </c>
      <c r="B169" s="70" t="s">
        <v>66</v>
      </c>
      <c r="C169" s="60" t="s">
        <v>126</v>
      </c>
      <c r="D169" s="60"/>
      <c r="F169" s="7"/>
      <c r="G169" s="32"/>
      <c r="J169" s="7">
        <v>21</v>
      </c>
      <c r="K169" s="2"/>
      <c r="L169" s="49">
        <v>40</v>
      </c>
      <c r="M169" s="34"/>
      <c r="N169" s="34"/>
      <c r="O169" s="34"/>
      <c r="P169" s="34"/>
      <c r="Q169" s="34"/>
      <c r="R169" s="9">
        <f t="shared" si="22"/>
        <v>840</v>
      </c>
      <c r="T169" s="5"/>
      <c r="U169" s="5"/>
      <c r="V169" s="5"/>
      <c r="W169" s="5"/>
      <c r="X169" s="5"/>
    </row>
    <row r="170" spans="1:24" s="1" customFormat="1" ht="24.75">
      <c r="A170" s="58">
        <v>60</v>
      </c>
      <c r="B170" s="70" t="s">
        <v>67</v>
      </c>
      <c r="C170" s="60" t="s">
        <v>205</v>
      </c>
      <c r="D170" s="60" t="s">
        <v>206</v>
      </c>
      <c r="F170" s="7"/>
      <c r="G170" s="32"/>
      <c r="J170" s="7">
        <v>10</v>
      </c>
      <c r="K170" s="2"/>
      <c r="L170" s="49">
        <v>48</v>
      </c>
      <c r="M170" s="34"/>
      <c r="N170" s="34"/>
      <c r="O170" s="34"/>
      <c r="P170" s="34"/>
      <c r="Q170" s="34"/>
      <c r="R170" s="9">
        <f t="shared" si="22"/>
        <v>480</v>
      </c>
      <c r="T170" s="5"/>
      <c r="U170" s="5"/>
      <c r="V170" s="5"/>
      <c r="W170" s="5"/>
      <c r="X170" s="5"/>
    </row>
    <row r="171" spans="1:24" s="1" customFormat="1" ht="24.75">
      <c r="A171" s="58">
        <v>61</v>
      </c>
      <c r="B171" s="70" t="s">
        <v>68</v>
      </c>
      <c r="C171" s="60" t="s">
        <v>6</v>
      </c>
      <c r="D171" s="60"/>
      <c r="F171" s="7"/>
      <c r="G171" s="32"/>
      <c r="J171" s="7">
        <v>5</v>
      </c>
      <c r="K171" s="2"/>
      <c r="L171" s="49">
        <v>240</v>
      </c>
      <c r="M171" s="34"/>
      <c r="N171" s="34"/>
      <c r="O171" s="34"/>
      <c r="P171" s="34"/>
      <c r="Q171" s="34"/>
      <c r="R171" s="9">
        <f t="shared" si="22"/>
        <v>1200</v>
      </c>
      <c r="T171" s="5"/>
      <c r="U171" s="5"/>
      <c r="V171" s="5"/>
      <c r="W171" s="5"/>
      <c r="X171" s="5"/>
    </row>
    <row r="172" spans="1:24" s="1" customFormat="1" ht="24.75">
      <c r="A172" s="58">
        <v>62</v>
      </c>
      <c r="B172" s="70" t="s">
        <v>69</v>
      </c>
      <c r="C172" s="60" t="s">
        <v>6</v>
      </c>
      <c r="D172" s="60"/>
      <c r="F172" s="7"/>
      <c r="G172" s="32"/>
      <c r="J172" s="7">
        <v>5</v>
      </c>
      <c r="K172" s="2"/>
      <c r="L172" s="49">
        <v>495</v>
      </c>
      <c r="M172" s="34"/>
      <c r="N172" s="34"/>
      <c r="O172" s="34"/>
      <c r="P172" s="34"/>
      <c r="Q172" s="34"/>
      <c r="R172" s="9">
        <f t="shared" si="22"/>
        <v>2475</v>
      </c>
      <c r="T172" s="5"/>
      <c r="U172" s="5"/>
      <c r="V172" s="5"/>
      <c r="W172" s="5"/>
      <c r="X172" s="5"/>
    </row>
    <row r="173" spans="1:24" s="1" customFormat="1" ht="24.75">
      <c r="A173" s="58">
        <v>63</v>
      </c>
      <c r="B173" s="70" t="s">
        <v>70</v>
      </c>
      <c r="C173" s="60" t="s">
        <v>138</v>
      </c>
      <c r="D173" s="60"/>
      <c r="F173" s="7"/>
      <c r="G173" s="32"/>
      <c r="J173" s="7">
        <v>1</v>
      </c>
      <c r="K173" s="2"/>
      <c r="L173" s="49">
        <v>50</v>
      </c>
      <c r="M173" s="34"/>
      <c r="N173" s="34"/>
      <c r="O173" s="34"/>
      <c r="P173" s="34"/>
      <c r="Q173" s="34"/>
      <c r="R173" s="9">
        <f t="shared" si="22"/>
        <v>50</v>
      </c>
      <c r="T173" s="5"/>
      <c r="U173" s="5"/>
      <c r="V173" s="5"/>
      <c r="W173" s="5"/>
      <c r="X173" s="5"/>
    </row>
    <row r="174" spans="1:24" s="1" customFormat="1" ht="24.75">
      <c r="A174" s="58">
        <v>64</v>
      </c>
      <c r="B174" s="59" t="s">
        <v>157</v>
      </c>
      <c r="C174" s="60" t="s">
        <v>6</v>
      </c>
      <c r="D174" s="60" t="s">
        <v>154</v>
      </c>
      <c r="F174" s="7"/>
      <c r="G174" s="32"/>
      <c r="J174" s="7">
        <v>4</v>
      </c>
      <c r="K174" s="2"/>
      <c r="L174" s="49">
        <v>10</v>
      </c>
      <c r="M174" s="34"/>
      <c r="N174" s="34"/>
      <c r="O174" s="34"/>
      <c r="P174" s="34"/>
      <c r="Q174" s="34"/>
      <c r="R174" s="9">
        <f t="shared" si="22"/>
        <v>40</v>
      </c>
      <c r="T174" s="5"/>
      <c r="U174" s="5"/>
      <c r="V174" s="5"/>
      <c r="W174" s="5"/>
      <c r="X174" s="5"/>
    </row>
    <row r="175" spans="1:24" s="1" customFormat="1" ht="24.75">
      <c r="A175" s="58">
        <v>65</v>
      </c>
      <c r="B175" s="59" t="s">
        <v>158</v>
      </c>
      <c r="C175" s="60" t="s">
        <v>6</v>
      </c>
      <c r="D175" s="60" t="s">
        <v>155</v>
      </c>
      <c r="F175" s="7"/>
      <c r="G175" s="32"/>
      <c r="J175" s="7">
        <v>4</v>
      </c>
      <c r="K175" s="2"/>
      <c r="L175" s="49">
        <v>10</v>
      </c>
      <c r="M175" s="34"/>
      <c r="N175" s="34"/>
      <c r="O175" s="34"/>
      <c r="P175" s="34"/>
      <c r="Q175" s="34"/>
      <c r="R175" s="9">
        <f t="shared" si="22"/>
        <v>40</v>
      </c>
      <c r="T175" s="5"/>
      <c r="U175" s="5"/>
      <c r="V175" s="5"/>
      <c r="W175" s="5"/>
      <c r="X175" s="5"/>
    </row>
    <row r="176" spans="1:24" s="1" customFormat="1" ht="24.75">
      <c r="A176" s="58">
        <v>66</v>
      </c>
      <c r="B176" s="59" t="s">
        <v>158</v>
      </c>
      <c r="C176" s="60" t="s">
        <v>6</v>
      </c>
      <c r="D176" s="60" t="s">
        <v>156</v>
      </c>
      <c r="F176" s="7"/>
      <c r="G176" s="32"/>
      <c r="J176" s="7">
        <v>4</v>
      </c>
      <c r="K176" s="2"/>
      <c r="L176" s="49">
        <v>10</v>
      </c>
      <c r="M176" s="34"/>
      <c r="N176" s="34"/>
      <c r="O176" s="34"/>
      <c r="P176" s="34"/>
      <c r="Q176" s="34"/>
      <c r="R176" s="9">
        <f t="shared" si="22"/>
        <v>40</v>
      </c>
      <c r="T176" s="5"/>
      <c r="U176" s="5"/>
      <c r="V176" s="5"/>
      <c r="W176" s="5"/>
      <c r="X176" s="5"/>
    </row>
    <row r="177" spans="1:24" s="1" customFormat="1" ht="24.75">
      <c r="A177" s="58">
        <v>67</v>
      </c>
      <c r="B177" s="59" t="s">
        <v>71</v>
      </c>
      <c r="C177" s="60" t="s">
        <v>6</v>
      </c>
      <c r="D177" s="60"/>
      <c r="F177" s="7"/>
      <c r="G177" s="32"/>
      <c r="J177" s="7">
        <v>58</v>
      </c>
      <c r="K177" s="2"/>
      <c r="L177" s="49">
        <v>3.25</v>
      </c>
      <c r="M177" s="34"/>
      <c r="N177" s="34"/>
      <c r="O177" s="34"/>
      <c r="P177" s="34"/>
      <c r="Q177" s="34"/>
      <c r="R177" s="9">
        <f t="shared" si="22"/>
        <v>188.5</v>
      </c>
      <c r="T177" s="5"/>
      <c r="U177" s="5"/>
      <c r="V177" s="5"/>
      <c r="W177" s="5"/>
      <c r="X177" s="5"/>
    </row>
    <row r="178" spans="1:24" s="1" customFormat="1" ht="24.75">
      <c r="A178" s="58">
        <v>68</v>
      </c>
      <c r="B178" s="59" t="s">
        <v>72</v>
      </c>
      <c r="C178" s="60" t="s">
        <v>6</v>
      </c>
      <c r="D178" s="60"/>
      <c r="F178" s="7"/>
      <c r="G178" s="32"/>
      <c r="J178" s="7">
        <v>7</v>
      </c>
      <c r="K178" s="2"/>
      <c r="L178" s="49">
        <v>3.25</v>
      </c>
      <c r="M178" s="34"/>
      <c r="N178" s="34"/>
      <c r="O178" s="34"/>
      <c r="P178" s="34"/>
      <c r="Q178" s="34"/>
      <c r="R178" s="9">
        <f t="shared" si="22"/>
        <v>22.75</v>
      </c>
      <c r="T178" s="5"/>
      <c r="U178" s="5"/>
      <c r="V178" s="5"/>
      <c r="W178" s="5"/>
      <c r="X178" s="5"/>
    </row>
    <row r="179" spans="1:19" ht="24.75">
      <c r="A179" s="184" t="s">
        <v>216</v>
      </c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6"/>
    </row>
    <row r="180" spans="1:19" s="31" customFormat="1" ht="24.75">
      <c r="A180" s="58">
        <v>69</v>
      </c>
      <c r="B180" s="59" t="s">
        <v>73</v>
      </c>
      <c r="C180" s="60" t="s">
        <v>6</v>
      </c>
      <c r="D180" s="60"/>
      <c r="E180" s="1"/>
      <c r="F180" s="7"/>
      <c r="G180" s="32"/>
      <c r="H180" s="1"/>
      <c r="I180" s="1"/>
      <c r="J180" s="7">
        <v>4</v>
      </c>
      <c r="K180" s="2"/>
      <c r="L180" s="49">
        <v>3.25</v>
      </c>
      <c r="M180" s="34"/>
      <c r="N180" s="34"/>
      <c r="O180" s="34"/>
      <c r="P180" s="34"/>
      <c r="Q180" s="34"/>
      <c r="R180" s="9">
        <f>SUM(J180*L180)</f>
        <v>13</v>
      </c>
      <c r="S180" s="172"/>
    </row>
    <row r="181" spans="1:24" s="1" customFormat="1" ht="24.75">
      <c r="A181" s="58">
        <v>70</v>
      </c>
      <c r="B181" s="70" t="s">
        <v>74</v>
      </c>
      <c r="C181" s="60" t="s">
        <v>6</v>
      </c>
      <c r="D181" s="60"/>
      <c r="F181" s="7"/>
      <c r="G181" s="32"/>
      <c r="J181" s="7">
        <v>6</v>
      </c>
      <c r="K181" s="2"/>
      <c r="L181" s="49">
        <v>34.5</v>
      </c>
      <c r="M181" s="34"/>
      <c r="N181" s="34"/>
      <c r="O181" s="34"/>
      <c r="P181" s="34"/>
      <c r="Q181" s="34"/>
      <c r="R181" s="9">
        <f t="shared" si="22"/>
        <v>207</v>
      </c>
      <c r="T181" s="5"/>
      <c r="U181" s="5"/>
      <c r="V181" s="5"/>
      <c r="W181" s="5"/>
      <c r="X181" s="5"/>
    </row>
    <row r="182" spans="1:24" s="1" customFormat="1" ht="24.75">
      <c r="A182" s="58">
        <v>71</v>
      </c>
      <c r="B182" s="59" t="s">
        <v>75</v>
      </c>
      <c r="C182" s="60" t="s">
        <v>109</v>
      </c>
      <c r="D182" s="60"/>
      <c r="F182" s="7"/>
      <c r="G182" s="32"/>
      <c r="J182" s="7">
        <v>1</v>
      </c>
      <c r="K182" s="2"/>
      <c r="L182" s="49">
        <v>450</v>
      </c>
      <c r="M182" s="34"/>
      <c r="N182" s="34"/>
      <c r="O182" s="34"/>
      <c r="P182" s="34"/>
      <c r="Q182" s="34"/>
      <c r="R182" s="9">
        <f t="shared" si="22"/>
        <v>450</v>
      </c>
      <c r="T182" s="5"/>
      <c r="U182" s="5"/>
      <c r="V182" s="5"/>
      <c r="W182" s="5"/>
      <c r="X182" s="5"/>
    </row>
    <row r="183" spans="1:24" s="1" customFormat="1" ht="24.75">
      <c r="A183" s="58">
        <v>72</v>
      </c>
      <c r="B183" s="70" t="s">
        <v>151</v>
      </c>
      <c r="C183" s="60" t="s">
        <v>109</v>
      </c>
      <c r="D183" s="60" t="s">
        <v>211</v>
      </c>
      <c r="F183" s="7"/>
      <c r="G183" s="32"/>
      <c r="J183" s="7">
        <v>11</v>
      </c>
      <c r="K183" s="2"/>
      <c r="L183" s="49">
        <v>160</v>
      </c>
      <c r="M183" s="34"/>
      <c r="N183" s="34"/>
      <c r="O183" s="34"/>
      <c r="P183" s="34"/>
      <c r="Q183" s="34"/>
      <c r="R183" s="9">
        <f t="shared" si="22"/>
        <v>1760</v>
      </c>
      <c r="T183" s="5"/>
      <c r="U183" s="5"/>
      <c r="V183" s="5"/>
      <c r="W183" s="5"/>
      <c r="X183" s="5"/>
    </row>
    <row r="184" spans="1:24" s="1" customFormat="1" ht="24.75">
      <c r="A184" s="58">
        <v>73</v>
      </c>
      <c r="B184" s="70" t="s">
        <v>78</v>
      </c>
      <c r="C184" s="60" t="s">
        <v>109</v>
      </c>
      <c r="D184" s="60"/>
      <c r="F184" s="7"/>
      <c r="G184" s="32"/>
      <c r="J184" s="7">
        <v>20</v>
      </c>
      <c r="K184" s="2"/>
      <c r="L184" s="49">
        <v>3.5</v>
      </c>
      <c r="M184" s="34"/>
      <c r="N184" s="34"/>
      <c r="O184" s="34"/>
      <c r="P184" s="34"/>
      <c r="Q184" s="34"/>
      <c r="R184" s="9">
        <f t="shared" si="22"/>
        <v>70</v>
      </c>
      <c r="T184" s="5"/>
      <c r="U184" s="5"/>
      <c r="V184" s="5"/>
      <c r="W184" s="5"/>
      <c r="X184" s="5"/>
    </row>
    <row r="185" spans="1:24" s="1" customFormat="1" ht="24.75">
      <c r="A185" s="58">
        <v>74</v>
      </c>
      <c r="B185" s="85" t="s">
        <v>79</v>
      </c>
      <c r="C185" s="60" t="s">
        <v>109</v>
      </c>
      <c r="D185" s="60"/>
      <c r="F185" s="7"/>
      <c r="G185" s="32"/>
      <c r="J185" s="7">
        <v>40</v>
      </c>
      <c r="K185" s="2"/>
      <c r="L185" s="49">
        <v>110</v>
      </c>
      <c r="M185" s="34"/>
      <c r="N185" s="34"/>
      <c r="O185" s="34"/>
      <c r="P185" s="34"/>
      <c r="Q185" s="34"/>
      <c r="R185" s="9">
        <f aca="true" t="shared" si="23" ref="R185:R196">SUM(J185*L185)</f>
        <v>4400</v>
      </c>
      <c r="T185" s="5"/>
      <c r="U185" s="5"/>
      <c r="V185" s="5"/>
      <c r="W185" s="5"/>
      <c r="X185" s="5"/>
    </row>
    <row r="186" spans="1:24" s="1" customFormat="1" ht="24.75">
      <c r="A186" s="58">
        <v>75</v>
      </c>
      <c r="B186" s="70" t="s">
        <v>80</v>
      </c>
      <c r="C186" s="60" t="s">
        <v>141</v>
      </c>
      <c r="D186" s="60" t="s">
        <v>212</v>
      </c>
      <c r="F186" s="7"/>
      <c r="G186" s="32"/>
      <c r="J186" s="7">
        <v>5</v>
      </c>
      <c r="K186" s="2"/>
      <c r="L186" s="49">
        <v>30</v>
      </c>
      <c r="M186" s="34"/>
      <c r="N186" s="34"/>
      <c r="O186" s="34"/>
      <c r="P186" s="34"/>
      <c r="Q186" s="34"/>
      <c r="R186" s="9">
        <f t="shared" si="23"/>
        <v>150</v>
      </c>
      <c r="T186" s="5"/>
      <c r="U186" s="5"/>
      <c r="V186" s="5"/>
      <c r="W186" s="5"/>
      <c r="X186" s="5"/>
    </row>
    <row r="187" spans="1:24" s="1" customFormat="1" ht="24.75">
      <c r="A187" s="58">
        <v>76</v>
      </c>
      <c r="B187" s="70" t="s">
        <v>81</v>
      </c>
      <c r="C187" s="60" t="s">
        <v>142</v>
      </c>
      <c r="D187" s="60"/>
      <c r="F187" s="7"/>
      <c r="G187" s="32"/>
      <c r="J187" s="7">
        <v>1</v>
      </c>
      <c r="K187" s="2"/>
      <c r="L187" s="49">
        <v>150</v>
      </c>
      <c r="M187" s="34"/>
      <c r="N187" s="34"/>
      <c r="O187" s="34"/>
      <c r="P187" s="34"/>
      <c r="Q187" s="34"/>
      <c r="R187" s="9">
        <f t="shared" si="23"/>
        <v>150</v>
      </c>
      <c r="T187" s="5"/>
      <c r="U187" s="5"/>
      <c r="V187" s="5"/>
      <c r="W187" s="5"/>
      <c r="X187" s="5"/>
    </row>
    <row r="188" spans="1:24" s="1" customFormat="1" ht="24.75">
      <c r="A188" s="58">
        <v>77</v>
      </c>
      <c r="B188" s="70" t="s">
        <v>82</v>
      </c>
      <c r="C188" s="86" t="s">
        <v>136</v>
      </c>
      <c r="D188" s="60" t="s">
        <v>118</v>
      </c>
      <c r="F188" s="7"/>
      <c r="G188" s="32"/>
      <c r="J188" s="7">
        <v>7</v>
      </c>
      <c r="K188" s="2"/>
      <c r="L188" s="49">
        <v>30</v>
      </c>
      <c r="M188" s="34"/>
      <c r="N188" s="34"/>
      <c r="O188" s="34"/>
      <c r="P188" s="34"/>
      <c r="Q188" s="34"/>
      <c r="R188" s="9">
        <f t="shared" si="23"/>
        <v>210</v>
      </c>
      <c r="T188" s="5"/>
      <c r="U188" s="5"/>
      <c r="V188" s="5"/>
      <c r="W188" s="5"/>
      <c r="X188" s="5"/>
    </row>
    <row r="189" spans="1:24" s="1" customFormat="1" ht="24.75">
      <c r="A189" s="58">
        <v>78</v>
      </c>
      <c r="B189" s="59" t="s">
        <v>83</v>
      </c>
      <c r="C189" s="60" t="s">
        <v>213</v>
      </c>
      <c r="D189" s="60" t="s">
        <v>214</v>
      </c>
      <c r="F189" s="7"/>
      <c r="G189" s="32"/>
      <c r="J189" s="7">
        <v>10</v>
      </c>
      <c r="K189" s="2"/>
      <c r="L189" s="49">
        <v>33</v>
      </c>
      <c r="M189" s="34"/>
      <c r="N189" s="34"/>
      <c r="O189" s="34"/>
      <c r="P189" s="34"/>
      <c r="Q189" s="34"/>
      <c r="R189" s="9">
        <f t="shared" si="23"/>
        <v>330</v>
      </c>
      <c r="T189" s="5"/>
      <c r="U189" s="5"/>
      <c r="V189" s="5"/>
      <c r="W189" s="5"/>
      <c r="X189" s="5"/>
    </row>
    <row r="190" spans="1:24" s="1" customFormat="1" ht="24.75">
      <c r="A190" s="58">
        <v>79</v>
      </c>
      <c r="B190" s="70" t="s">
        <v>84</v>
      </c>
      <c r="C190" s="60" t="s">
        <v>109</v>
      </c>
      <c r="D190" s="60"/>
      <c r="F190" s="7"/>
      <c r="G190" s="32"/>
      <c r="J190" s="7">
        <v>2</v>
      </c>
      <c r="K190" s="2"/>
      <c r="L190" s="49">
        <v>3</v>
      </c>
      <c r="M190" s="34"/>
      <c r="N190" s="34"/>
      <c r="O190" s="34"/>
      <c r="P190" s="34"/>
      <c r="Q190" s="34"/>
      <c r="R190" s="9">
        <f t="shared" si="23"/>
        <v>6</v>
      </c>
      <c r="T190" s="5"/>
      <c r="U190" s="5"/>
      <c r="V190" s="5"/>
      <c r="W190" s="5"/>
      <c r="X190" s="5"/>
    </row>
    <row r="191" spans="1:24" s="1" customFormat="1" ht="24.75">
      <c r="A191" s="58">
        <v>80</v>
      </c>
      <c r="B191" s="70" t="s">
        <v>85</v>
      </c>
      <c r="C191" s="60" t="s">
        <v>109</v>
      </c>
      <c r="D191" s="60"/>
      <c r="F191" s="7"/>
      <c r="G191" s="32"/>
      <c r="J191" s="7">
        <v>2</v>
      </c>
      <c r="K191" s="2"/>
      <c r="L191" s="49">
        <v>4</v>
      </c>
      <c r="M191" s="34"/>
      <c r="N191" s="34"/>
      <c r="O191" s="34"/>
      <c r="P191" s="34"/>
      <c r="Q191" s="34"/>
      <c r="R191" s="9">
        <f t="shared" si="23"/>
        <v>8</v>
      </c>
      <c r="T191" s="5"/>
      <c r="U191" s="5"/>
      <c r="V191" s="5"/>
      <c r="W191" s="5"/>
      <c r="X191" s="5"/>
    </row>
    <row r="192" spans="1:18" ht="24.75">
      <c r="A192" s="58">
        <v>81</v>
      </c>
      <c r="B192" s="70" t="s">
        <v>86</v>
      </c>
      <c r="C192" s="60" t="s">
        <v>109</v>
      </c>
      <c r="D192" s="60"/>
      <c r="J192" s="7">
        <v>56</v>
      </c>
      <c r="L192" s="49">
        <v>5</v>
      </c>
      <c r="R192" s="9">
        <f t="shared" si="23"/>
        <v>280</v>
      </c>
    </row>
    <row r="193" spans="1:18" ht="24.75">
      <c r="A193" s="58">
        <v>82</v>
      </c>
      <c r="B193" s="70" t="s">
        <v>87</v>
      </c>
      <c r="C193" s="60" t="s">
        <v>109</v>
      </c>
      <c r="D193" s="60"/>
      <c r="J193" s="7">
        <v>17</v>
      </c>
      <c r="L193" s="49">
        <v>6</v>
      </c>
      <c r="R193" s="9">
        <f t="shared" si="23"/>
        <v>102</v>
      </c>
    </row>
    <row r="194" spans="1:18" ht="24.75">
      <c r="A194" s="58">
        <v>83</v>
      </c>
      <c r="B194" s="70" t="s">
        <v>88</v>
      </c>
      <c r="C194" s="60" t="s">
        <v>109</v>
      </c>
      <c r="D194" s="60"/>
      <c r="J194" s="7">
        <v>7</v>
      </c>
      <c r="L194" s="49">
        <v>10</v>
      </c>
      <c r="R194" s="9">
        <f t="shared" si="23"/>
        <v>70</v>
      </c>
    </row>
    <row r="195" spans="1:18" ht="24.75">
      <c r="A195" s="58">
        <v>84</v>
      </c>
      <c r="B195" s="59" t="s">
        <v>89</v>
      </c>
      <c r="C195" s="60" t="s">
        <v>109</v>
      </c>
      <c r="D195" s="60"/>
      <c r="J195" s="7">
        <v>12</v>
      </c>
      <c r="L195" s="49">
        <v>495</v>
      </c>
      <c r="R195" s="9">
        <f t="shared" si="23"/>
        <v>5940</v>
      </c>
    </row>
    <row r="196" spans="1:18" ht="24.75">
      <c r="A196" s="58">
        <v>85</v>
      </c>
      <c r="B196" s="70" t="s">
        <v>108</v>
      </c>
      <c r="C196" s="60" t="s">
        <v>109</v>
      </c>
      <c r="D196" s="60"/>
      <c r="J196" s="7">
        <v>1</v>
      </c>
      <c r="L196" s="49">
        <v>2500</v>
      </c>
      <c r="R196" s="9">
        <f t="shared" si="23"/>
        <v>2500</v>
      </c>
    </row>
    <row r="197" spans="1:19" ht="24.75">
      <c r="A197" s="193" t="s">
        <v>394</v>
      </c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93"/>
      <c r="R197" s="89">
        <f>SUM(R110:R196)</f>
        <v>75491.75</v>
      </c>
      <c r="S197" s="91">
        <f>SUM(R110,R111,R117,R139,R140,R141)</f>
        <v>10272</v>
      </c>
    </row>
    <row r="198" spans="1:19" ht="24.75">
      <c r="A198" s="190" t="s">
        <v>220</v>
      </c>
      <c r="B198" s="191"/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2"/>
    </row>
    <row r="199" spans="1:19" ht="24.75">
      <c r="A199" s="1">
        <v>1</v>
      </c>
      <c r="B199" s="2" t="s">
        <v>346</v>
      </c>
      <c r="C199" s="10" t="s">
        <v>345</v>
      </c>
      <c r="D199" s="10" t="s">
        <v>344</v>
      </c>
      <c r="E199" s="35"/>
      <c r="F199" s="36"/>
      <c r="G199" s="37"/>
      <c r="H199" s="35"/>
      <c r="I199" s="35"/>
      <c r="J199" s="36">
        <v>16</v>
      </c>
      <c r="K199" s="38"/>
      <c r="L199" s="44">
        <v>1635</v>
      </c>
      <c r="M199" s="39"/>
      <c r="N199" s="39"/>
      <c r="O199" s="39"/>
      <c r="P199" s="39"/>
      <c r="Q199" s="39"/>
      <c r="R199" s="87">
        <f>SUM(J199*L199)</f>
        <v>26160</v>
      </c>
      <c r="S199" s="69" t="s">
        <v>215</v>
      </c>
    </row>
    <row r="200" spans="1:19" ht="24.75">
      <c r="A200" s="1">
        <v>2</v>
      </c>
      <c r="B200" s="2" t="s">
        <v>358</v>
      </c>
      <c r="C200" s="10" t="s">
        <v>345</v>
      </c>
      <c r="D200" s="10" t="s">
        <v>344</v>
      </c>
      <c r="E200" s="35"/>
      <c r="F200" s="36"/>
      <c r="G200" s="37"/>
      <c r="H200" s="35"/>
      <c r="I200" s="35"/>
      <c r="J200" s="36">
        <v>13</v>
      </c>
      <c r="K200" s="38"/>
      <c r="L200" s="44">
        <v>1048.6</v>
      </c>
      <c r="M200" s="39"/>
      <c r="N200" s="39"/>
      <c r="O200" s="39"/>
      <c r="P200" s="39"/>
      <c r="Q200" s="39"/>
      <c r="R200" s="87">
        <f aca="true" t="shared" si="24" ref="R200:R210">SUM(J200*L200)</f>
        <v>13631.8</v>
      </c>
      <c r="S200" s="69" t="s">
        <v>215</v>
      </c>
    </row>
    <row r="201" spans="1:19" ht="24.75">
      <c r="A201" s="1">
        <v>3</v>
      </c>
      <c r="B201" s="2" t="s">
        <v>347</v>
      </c>
      <c r="C201" s="10" t="s">
        <v>345</v>
      </c>
      <c r="D201" s="10" t="s">
        <v>343</v>
      </c>
      <c r="E201" s="35"/>
      <c r="F201" s="36"/>
      <c r="G201" s="37"/>
      <c r="H201" s="35"/>
      <c r="I201" s="35"/>
      <c r="J201" s="36">
        <v>20</v>
      </c>
      <c r="K201" s="38"/>
      <c r="L201" s="44">
        <v>1620</v>
      </c>
      <c r="M201" s="39"/>
      <c r="N201" s="39"/>
      <c r="O201" s="39"/>
      <c r="P201" s="39"/>
      <c r="Q201" s="39"/>
      <c r="R201" s="87">
        <f t="shared" si="24"/>
        <v>32400</v>
      </c>
      <c r="S201" s="69" t="s">
        <v>215</v>
      </c>
    </row>
    <row r="202" spans="1:19" ht="24.75">
      <c r="A202" s="1">
        <v>4</v>
      </c>
      <c r="B202" s="2" t="s">
        <v>347</v>
      </c>
      <c r="C202" s="10" t="s">
        <v>345</v>
      </c>
      <c r="D202" s="10" t="s">
        <v>342</v>
      </c>
      <c r="E202" s="35"/>
      <c r="F202" s="36"/>
      <c r="G202" s="37"/>
      <c r="H202" s="35"/>
      <c r="I202" s="35"/>
      <c r="J202" s="36">
        <v>2</v>
      </c>
      <c r="K202" s="38"/>
      <c r="L202" s="44">
        <v>390</v>
      </c>
      <c r="M202" s="39"/>
      <c r="N202" s="39"/>
      <c r="O202" s="39"/>
      <c r="P202" s="39"/>
      <c r="Q202" s="39"/>
      <c r="R202" s="87">
        <f t="shared" si="24"/>
        <v>780</v>
      </c>
      <c r="S202" s="69" t="s">
        <v>215</v>
      </c>
    </row>
    <row r="203" spans="1:19" ht="24.75">
      <c r="A203" s="1">
        <v>5</v>
      </c>
      <c r="B203" s="2" t="s">
        <v>348</v>
      </c>
      <c r="C203" s="10" t="s">
        <v>345</v>
      </c>
      <c r="D203" s="10" t="s">
        <v>349</v>
      </c>
      <c r="E203" s="35"/>
      <c r="F203" s="36"/>
      <c r="G203" s="37"/>
      <c r="H203" s="35"/>
      <c r="I203" s="35"/>
      <c r="J203" s="36">
        <v>10</v>
      </c>
      <c r="K203" s="38"/>
      <c r="L203" s="44">
        <v>785</v>
      </c>
      <c r="M203" s="39"/>
      <c r="N203" s="39"/>
      <c r="O203" s="39"/>
      <c r="P203" s="39"/>
      <c r="Q203" s="39"/>
      <c r="R203" s="87">
        <f t="shared" si="24"/>
        <v>7850</v>
      </c>
      <c r="S203" s="69" t="s">
        <v>215</v>
      </c>
    </row>
    <row r="204" spans="1:19" ht="24.75">
      <c r="A204" s="1">
        <v>6</v>
      </c>
      <c r="B204" s="2" t="s">
        <v>351</v>
      </c>
      <c r="C204" s="10" t="s">
        <v>345</v>
      </c>
      <c r="D204" s="10" t="s">
        <v>350</v>
      </c>
      <c r="E204" s="35"/>
      <c r="F204" s="36"/>
      <c r="G204" s="37"/>
      <c r="H204" s="35"/>
      <c r="I204" s="35"/>
      <c r="J204" s="36">
        <v>65</v>
      </c>
      <c r="K204" s="38"/>
      <c r="L204" s="44">
        <v>135</v>
      </c>
      <c r="M204" s="39"/>
      <c r="N204" s="39"/>
      <c r="O204" s="39"/>
      <c r="P204" s="39"/>
      <c r="Q204" s="39"/>
      <c r="R204" s="87">
        <f t="shared" si="24"/>
        <v>8775</v>
      </c>
      <c r="S204" s="69" t="s">
        <v>215</v>
      </c>
    </row>
    <row r="205" spans="1:19" ht="24.75">
      <c r="A205" s="1">
        <v>7</v>
      </c>
      <c r="B205" s="2" t="s">
        <v>352</v>
      </c>
      <c r="C205" s="10" t="s">
        <v>345</v>
      </c>
      <c r="D205" s="10" t="s">
        <v>349</v>
      </c>
      <c r="E205" s="35"/>
      <c r="F205" s="36"/>
      <c r="G205" s="37"/>
      <c r="H205" s="35"/>
      <c r="I205" s="35"/>
      <c r="J205" s="36">
        <v>100</v>
      </c>
      <c r="K205" s="38"/>
      <c r="L205" s="44">
        <v>40</v>
      </c>
      <c r="M205" s="39"/>
      <c r="N205" s="39"/>
      <c r="O205" s="39"/>
      <c r="P205" s="39"/>
      <c r="Q205" s="39"/>
      <c r="R205" s="87">
        <f t="shared" si="24"/>
        <v>4000</v>
      </c>
      <c r="S205" s="69" t="s">
        <v>215</v>
      </c>
    </row>
    <row r="206" spans="1:19" ht="24.75">
      <c r="A206" s="1">
        <v>8</v>
      </c>
      <c r="B206" s="2" t="s">
        <v>354</v>
      </c>
      <c r="C206" s="10" t="s">
        <v>345</v>
      </c>
      <c r="D206" s="10" t="s">
        <v>353</v>
      </c>
      <c r="E206" s="35"/>
      <c r="F206" s="36"/>
      <c r="G206" s="37"/>
      <c r="H206" s="35"/>
      <c r="I206" s="35"/>
      <c r="J206" s="36">
        <v>60</v>
      </c>
      <c r="K206" s="38"/>
      <c r="L206" s="44">
        <v>80</v>
      </c>
      <c r="M206" s="39"/>
      <c r="N206" s="39"/>
      <c r="O206" s="39"/>
      <c r="P206" s="39"/>
      <c r="Q206" s="39"/>
      <c r="R206" s="87">
        <f t="shared" si="24"/>
        <v>4800</v>
      </c>
      <c r="S206" s="69" t="s">
        <v>215</v>
      </c>
    </row>
    <row r="207" spans="1:19" ht="24.75">
      <c r="A207" s="1">
        <v>9</v>
      </c>
      <c r="B207" s="2" t="s">
        <v>355</v>
      </c>
      <c r="C207" s="10" t="s">
        <v>345</v>
      </c>
      <c r="D207" s="10" t="s">
        <v>353</v>
      </c>
      <c r="E207" s="35"/>
      <c r="F207" s="36"/>
      <c r="G207" s="37"/>
      <c r="H207" s="35"/>
      <c r="I207" s="35"/>
      <c r="J207" s="36">
        <v>36</v>
      </c>
      <c r="K207" s="38"/>
      <c r="L207" s="44">
        <v>80</v>
      </c>
      <c r="M207" s="39"/>
      <c r="N207" s="39"/>
      <c r="O207" s="39"/>
      <c r="P207" s="39"/>
      <c r="Q207" s="39"/>
      <c r="R207" s="87">
        <f t="shared" si="24"/>
        <v>2880</v>
      </c>
      <c r="S207" s="69" t="s">
        <v>215</v>
      </c>
    </row>
    <row r="208" spans="1:19" ht="24.75">
      <c r="A208" s="1">
        <v>10</v>
      </c>
      <c r="B208" s="2" t="s">
        <v>356</v>
      </c>
      <c r="C208" s="10" t="s">
        <v>345</v>
      </c>
      <c r="D208" s="10" t="s">
        <v>357</v>
      </c>
      <c r="E208" s="35"/>
      <c r="F208" s="36"/>
      <c r="G208" s="37"/>
      <c r="H208" s="35"/>
      <c r="I208" s="35"/>
      <c r="J208" s="36">
        <v>12</v>
      </c>
      <c r="K208" s="38"/>
      <c r="L208" s="44">
        <v>90</v>
      </c>
      <c r="M208" s="39"/>
      <c r="N208" s="39"/>
      <c r="O208" s="39"/>
      <c r="P208" s="39"/>
      <c r="Q208" s="39"/>
      <c r="R208" s="87">
        <f t="shared" si="24"/>
        <v>1080</v>
      </c>
      <c r="S208" s="69" t="s">
        <v>215</v>
      </c>
    </row>
    <row r="209" spans="1:19" ht="24.75">
      <c r="A209" s="1">
        <v>11</v>
      </c>
      <c r="B209" s="2" t="s">
        <v>359</v>
      </c>
      <c r="C209" s="10" t="s">
        <v>345</v>
      </c>
      <c r="D209" s="10" t="s">
        <v>360</v>
      </c>
      <c r="E209" s="35"/>
      <c r="F209" s="36"/>
      <c r="G209" s="37"/>
      <c r="H209" s="35"/>
      <c r="I209" s="35"/>
      <c r="J209" s="36">
        <v>2</v>
      </c>
      <c r="K209" s="38"/>
      <c r="L209" s="43">
        <v>13910</v>
      </c>
      <c r="M209" s="39"/>
      <c r="N209" s="39"/>
      <c r="O209" s="39"/>
      <c r="P209" s="39"/>
      <c r="Q209" s="39"/>
      <c r="R209" s="87">
        <f t="shared" si="24"/>
        <v>27820</v>
      </c>
      <c r="S209" s="69" t="s">
        <v>215</v>
      </c>
    </row>
    <row r="210" spans="1:19" ht="24.75">
      <c r="A210" s="1">
        <v>12</v>
      </c>
      <c r="B210" s="2" t="s">
        <v>361</v>
      </c>
      <c r="C210" s="10" t="s">
        <v>345</v>
      </c>
      <c r="D210" s="10" t="s">
        <v>362</v>
      </c>
      <c r="E210" s="35"/>
      <c r="F210" s="36"/>
      <c r="G210" s="37"/>
      <c r="H210" s="35"/>
      <c r="I210" s="35"/>
      <c r="J210" s="36">
        <v>22</v>
      </c>
      <c r="K210" s="38"/>
      <c r="L210" s="44">
        <v>135</v>
      </c>
      <c r="M210" s="39"/>
      <c r="N210" s="39"/>
      <c r="O210" s="39"/>
      <c r="P210" s="39"/>
      <c r="Q210" s="39"/>
      <c r="R210" s="87">
        <f t="shared" si="24"/>
        <v>2970</v>
      </c>
      <c r="S210" s="69" t="s">
        <v>215</v>
      </c>
    </row>
    <row r="211" spans="1:19" ht="24.75">
      <c r="A211" s="193" t="s">
        <v>394</v>
      </c>
      <c r="B211" s="193"/>
      <c r="C211" s="193"/>
      <c r="D211" s="193"/>
      <c r="E211" s="193"/>
      <c r="F211" s="193"/>
      <c r="G211" s="193"/>
      <c r="H211" s="193"/>
      <c r="I211" s="193"/>
      <c r="J211" s="193"/>
      <c r="K211" s="193"/>
      <c r="L211" s="193"/>
      <c r="R211" s="89">
        <f>SUM(R199:R210)</f>
        <v>133146.8</v>
      </c>
      <c r="S211" s="91">
        <f>SUM(R199:R210)</f>
        <v>133146.8</v>
      </c>
    </row>
    <row r="212" spans="1:19" ht="24.75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9"/>
      <c r="N212" s="159"/>
      <c r="O212" s="159"/>
      <c r="P212" s="159"/>
      <c r="Q212" s="159"/>
      <c r="R212" s="160"/>
      <c r="S212" s="161"/>
    </row>
    <row r="213" spans="1:19" ht="24.7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102"/>
      <c r="N213" s="102"/>
      <c r="O213" s="102"/>
      <c r="P213" s="102"/>
      <c r="Q213" s="102"/>
      <c r="R213" s="157"/>
      <c r="S213" s="162"/>
    </row>
    <row r="214" spans="1:19" ht="24.75">
      <c r="A214" s="190" t="s">
        <v>397</v>
      </c>
      <c r="B214" s="191"/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2"/>
    </row>
    <row r="215" spans="1:19" ht="24.75">
      <c r="A215" s="22">
        <v>1</v>
      </c>
      <c r="B215" s="40" t="s">
        <v>222</v>
      </c>
      <c r="C215" s="41" t="s">
        <v>339</v>
      </c>
      <c r="D215" s="41" t="s">
        <v>340</v>
      </c>
      <c r="E215" s="22"/>
      <c r="F215" s="23"/>
      <c r="G215" s="24"/>
      <c r="H215" s="22"/>
      <c r="I215" s="22"/>
      <c r="J215" s="23">
        <v>2</v>
      </c>
      <c r="K215" s="40"/>
      <c r="L215" s="46">
        <v>52750</v>
      </c>
      <c r="M215" s="42"/>
      <c r="N215" s="42"/>
      <c r="O215" s="42"/>
      <c r="P215" s="42"/>
      <c r="Q215" s="42"/>
      <c r="R215" s="87">
        <f>+J215*L215</f>
        <v>105500</v>
      </c>
      <c r="S215" s="88" t="s">
        <v>215</v>
      </c>
    </row>
    <row r="216" spans="1:19" ht="24.75">
      <c r="A216" s="187" t="s">
        <v>394</v>
      </c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9"/>
      <c r="M216" s="110"/>
      <c r="N216" s="110"/>
      <c r="O216" s="110"/>
      <c r="P216" s="110"/>
      <c r="Q216" s="110"/>
      <c r="R216" s="127">
        <f>SUM(R215:R215)</f>
        <v>105500</v>
      </c>
      <c r="S216" s="128">
        <f>SUM(R215)</f>
        <v>105500</v>
      </c>
    </row>
    <row r="217" spans="1:19" ht="24.75">
      <c r="A217" s="190" t="s">
        <v>399</v>
      </c>
      <c r="B217" s="191"/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2"/>
    </row>
    <row r="218" spans="1:19" ht="24.75">
      <c r="A218" s="22">
        <v>1</v>
      </c>
      <c r="B218" s="40" t="s">
        <v>225</v>
      </c>
      <c r="C218" s="41" t="s">
        <v>451</v>
      </c>
      <c r="D218" s="41" t="s">
        <v>452</v>
      </c>
      <c r="E218" s="22"/>
      <c r="F218" s="23"/>
      <c r="G218" s="24"/>
      <c r="H218" s="22"/>
      <c r="I218" s="22"/>
      <c r="J218" s="23">
        <v>50</v>
      </c>
      <c r="K218" s="40"/>
      <c r="L218" s="47">
        <v>5480</v>
      </c>
      <c r="M218" s="42"/>
      <c r="N218" s="42"/>
      <c r="O218" s="42"/>
      <c r="P218" s="42"/>
      <c r="Q218" s="42"/>
      <c r="R218" s="87">
        <f>+J218*L218</f>
        <v>274000</v>
      </c>
      <c r="S218" s="88" t="s">
        <v>215</v>
      </c>
    </row>
    <row r="219" spans="1:19" ht="24.75">
      <c r="A219" s="193" t="s">
        <v>394</v>
      </c>
      <c r="B219" s="193"/>
      <c r="C219" s="193"/>
      <c r="D219" s="193"/>
      <c r="E219" s="193"/>
      <c r="F219" s="193"/>
      <c r="G219" s="193"/>
      <c r="H219" s="193"/>
      <c r="I219" s="193"/>
      <c r="J219" s="193"/>
      <c r="K219" s="193"/>
      <c r="L219" s="193"/>
      <c r="R219" s="89">
        <f>SUM(R218)</f>
        <v>274000</v>
      </c>
      <c r="S219" s="91">
        <f>SUM(R218)</f>
        <v>274000</v>
      </c>
    </row>
    <row r="220" spans="1:19" ht="24.75">
      <c r="A220" s="190" t="s">
        <v>398</v>
      </c>
      <c r="B220" s="191"/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2"/>
    </row>
    <row r="221" spans="1:19" ht="24.75">
      <c r="A221" s="1">
        <v>1</v>
      </c>
      <c r="B221" s="40" t="s">
        <v>231</v>
      </c>
      <c r="C221" s="41" t="s">
        <v>325</v>
      </c>
      <c r="D221" s="41" t="s">
        <v>326</v>
      </c>
      <c r="E221" s="22"/>
      <c r="F221" s="23"/>
      <c r="G221" s="24"/>
      <c r="H221" s="22"/>
      <c r="I221" s="22"/>
      <c r="J221" s="23">
        <v>10</v>
      </c>
      <c r="K221" s="40"/>
      <c r="L221" s="47">
        <v>4500</v>
      </c>
      <c r="M221" s="42"/>
      <c r="N221" s="42"/>
      <c r="O221" s="42"/>
      <c r="P221" s="42"/>
      <c r="Q221" s="42"/>
      <c r="R221" s="87">
        <f>+J221*L221</f>
        <v>45000</v>
      </c>
      <c r="S221" s="88" t="s">
        <v>215</v>
      </c>
    </row>
    <row r="222" spans="1:19" ht="24.75">
      <c r="A222" s="22">
        <v>2</v>
      </c>
      <c r="B222" s="40" t="s">
        <v>268</v>
      </c>
      <c r="C222" s="41" t="s">
        <v>266</v>
      </c>
      <c r="D222" s="41" t="s">
        <v>267</v>
      </c>
      <c r="E222" s="22"/>
      <c r="F222" s="23"/>
      <c r="G222" s="24"/>
      <c r="H222" s="22"/>
      <c r="I222" s="22"/>
      <c r="J222" s="23">
        <v>1</v>
      </c>
      <c r="K222" s="40"/>
      <c r="L222" s="47">
        <v>5084.12</v>
      </c>
      <c r="M222" s="42"/>
      <c r="N222" s="42"/>
      <c r="O222" s="42"/>
      <c r="P222" s="42"/>
      <c r="Q222" s="42"/>
      <c r="R222" s="87">
        <f>+J222*L222</f>
        <v>5084.12</v>
      </c>
      <c r="S222" s="88" t="s">
        <v>215</v>
      </c>
    </row>
    <row r="223" spans="1:19" ht="24.75">
      <c r="A223" s="154">
        <v>3</v>
      </c>
      <c r="B223" s="40" t="s">
        <v>327</v>
      </c>
      <c r="C223" s="41" t="s">
        <v>328</v>
      </c>
      <c r="D223" s="41" t="s">
        <v>329</v>
      </c>
      <c r="E223" s="22"/>
      <c r="F223" s="23"/>
      <c r="G223" s="24"/>
      <c r="H223" s="22"/>
      <c r="I223" s="22"/>
      <c r="J223" s="23">
        <v>20</v>
      </c>
      <c r="K223" s="40"/>
      <c r="L223" s="47">
        <v>2500</v>
      </c>
      <c r="M223" s="42"/>
      <c r="N223" s="42"/>
      <c r="O223" s="42"/>
      <c r="P223" s="42"/>
      <c r="Q223" s="42"/>
      <c r="R223" s="87">
        <f>+J223*L223</f>
        <v>50000</v>
      </c>
      <c r="S223" s="88" t="s">
        <v>215</v>
      </c>
    </row>
    <row r="224" spans="1:19" ht="24.75">
      <c r="A224" s="187" t="s">
        <v>394</v>
      </c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9"/>
      <c r="R224" s="89">
        <f>SUM(R221:R223)</f>
        <v>100084.12</v>
      </c>
      <c r="S224" s="109">
        <f>SUM(R221:R223)</f>
        <v>100084.12</v>
      </c>
    </row>
    <row r="225" spans="1:19" ht="23.25">
      <c r="A225" s="187" t="s">
        <v>395</v>
      </c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9"/>
      <c r="M225" s="33"/>
      <c r="N225" s="33"/>
      <c r="O225" s="33"/>
      <c r="P225" s="33"/>
      <c r="Q225" s="33"/>
      <c r="R225" s="90">
        <f>SUM(R14,R17,R21,R25,R31,R36,R48,R52,R89,R100,R105,R197,R211,R216,R219,R224)</f>
        <v>1982824.77</v>
      </c>
      <c r="S225" s="92">
        <f>SUM(S14,S17,S21,S25,S31,S36,S48,S52,S89,S100,S105,S197,S211,S216,S219,S224)</f>
        <v>1917605.02</v>
      </c>
    </row>
    <row r="226" spans="1:19" ht="23.2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6"/>
      <c r="N226" s="6"/>
      <c r="O226" s="6"/>
      <c r="P226" s="6"/>
      <c r="Q226" s="6"/>
      <c r="R226" s="95"/>
      <c r="S226" s="96"/>
    </row>
    <row r="227" spans="1:19" ht="23.2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6"/>
      <c r="N227" s="6"/>
      <c r="O227" s="6"/>
      <c r="P227" s="6"/>
      <c r="Q227" s="6"/>
      <c r="R227" s="95"/>
      <c r="S227" s="96"/>
    </row>
    <row r="228" spans="1:19" ht="24.75">
      <c r="A228" s="111" t="s">
        <v>374</v>
      </c>
      <c r="B228" s="111"/>
      <c r="C228" s="111"/>
      <c r="D228" s="111"/>
      <c r="E228" s="111"/>
      <c r="F228" s="99"/>
      <c r="G228" s="100"/>
      <c r="H228" s="98"/>
      <c r="I228" s="98"/>
      <c r="J228" s="99"/>
      <c r="K228" s="4"/>
      <c r="L228" s="101"/>
      <c r="M228" s="102"/>
      <c r="N228" s="102"/>
      <c r="O228" s="102"/>
      <c r="P228" s="102"/>
      <c r="Q228" s="102"/>
      <c r="R228" s="4"/>
      <c r="S228" s="98"/>
    </row>
    <row r="229" spans="1:19" ht="24.75">
      <c r="A229" s="111" t="s">
        <v>341</v>
      </c>
      <c r="B229" s="111" t="s">
        <v>405</v>
      </c>
      <c r="C229" s="86"/>
      <c r="D229" s="114"/>
      <c r="E229" s="111" t="s">
        <v>375</v>
      </c>
      <c r="F229" s="99"/>
      <c r="G229" s="100"/>
      <c r="H229" s="98"/>
      <c r="I229" s="98"/>
      <c r="J229" s="114" t="s">
        <v>433</v>
      </c>
      <c r="K229" s="111" t="s">
        <v>375</v>
      </c>
      <c r="L229" s="99"/>
      <c r="M229" s="100"/>
      <c r="N229" s="98"/>
      <c r="O229" s="98"/>
      <c r="P229" s="113" t="s">
        <v>375</v>
      </c>
      <c r="Q229" s="102"/>
      <c r="R229" s="4" t="s">
        <v>375</v>
      </c>
      <c r="S229" s="98"/>
    </row>
    <row r="230" spans="1:19" ht="24.75">
      <c r="A230" s="111"/>
      <c r="B230" s="111" t="s">
        <v>406</v>
      </c>
      <c r="C230" s="86"/>
      <c r="D230" s="114"/>
      <c r="E230" s="111" t="s">
        <v>375</v>
      </c>
      <c r="F230" s="99"/>
      <c r="G230" s="100"/>
      <c r="H230" s="98"/>
      <c r="I230" s="98"/>
      <c r="J230" s="114" t="s">
        <v>431</v>
      </c>
      <c r="K230" s="111" t="s">
        <v>375</v>
      </c>
      <c r="L230" s="99"/>
      <c r="M230" s="100"/>
      <c r="N230" s="98"/>
      <c r="O230" s="98"/>
      <c r="P230" s="113" t="s">
        <v>375</v>
      </c>
      <c r="Q230" s="102"/>
      <c r="R230" s="4" t="s">
        <v>375</v>
      </c>
      <c r="S230" s="98"/>
    </row>
    <row r="231" spans="1:19" ht="24.75">
      <c r="A231" s="111"/>
      <c r="B231" s="111"/>
      <c r="C231" s="111"/>
      <c r="D231" s="111"/>
      <c r="E231" s="111"/>
      <c r="F231" s="99"/>
      <c r="G231" s="100"/>
      <c r="H231" s="98"/>
      <c r="I231" s="98"/>
      <c r="J231" s="99"/>
      <c r="K231" s="4"/>
      <c r="L231" s="101"/>
      <c r="M231" s="102"/>
      <c r="N231" s="102"/>
      <c r="O231" s="102"/>
      <c r="P231" s="102"/>
      <c r="Q231" s="102"/>
      <c r="R231" s="4"/>
      <c r="S231" s="98"/>
    </row>
    <row r="232" spans="1:19" ht="24.75">
      <c r="A232" s="111"/>
      <c r="B232" s="111" t="s">
        <v>465</v>
      </c>
      <c r="C232" s="111"/>
      <c r="D232" s="111"/>
      <c r="E232" s="111"/>
      <c r="F232" s="99"/>
      <c r="G232" s="100"/>
      <c r="H232" s="98"/>
      <c r="I232" s="98"/>
      <c r="J232" s="217">
        <v>96.71</v>
      </c>
      <c r="K232" s="4"/>
      <c r="L232" s="101"/>
      <c r="M232" s="102"/>
      <c r="N232" s="102"/>
      <c r="O232" s="102"/>
      <c r="P232" s="102"/>
      <c r="Q232" s="102"/>
      <c r="R232" s="4"/>
      <c r="S232" s="98"/>
    </row>
    <row r="233" spans="1:19" ht="24.75">
      <c r="A233" s="111" t="s">
        <v>377</v>
      </c>
      <c r="B233" s="111"/>
      <c r="C233" s="111"/>
      <c r="D233" s="111"/>
      <c r="E233" s="111"/>
      <c r="F233" s="99"/>
      <c r="G233" s="100"/>
      <c r="H233" s="98"/>
      <c r="I233" s="98"/>
      <c r="J233" s="99"/>
      <c r="K233" s="4"/>
      <c r="L233" s="101"/>
      <c r="M233" s="102"/>
      <c r="N233" s="102"/>
      <c r="O233" s="102"/>
      <c r="P233" s="102"/>
      <c r="Q233" s="102"/>
      <c r="R233" s="4"/>
      <c r="S233" s="98"/>
    </row>
    <row r="234" spans="1:19" ht="23.25">
      <c r="A234" s="4"/>
      <c r="B234" s="4"/>
      <c r="C234" s="97"/>
      <c r="D234" s="97"/>
      <c r="E234" s="98"/>
      <c r="F234" s="99"/>
      <c r="G234" s="100"/>
      <c r="H234" s="98"/>
      <c r="I234" s="98"/>
      <c r="J234" s="99"/>
      <c r="K234" s="4"/>
      <c r="L234" s="101"/>
      <c r="M234" s="102"/>
      <c r="N234" s="102"/>
      <c r="O234" s="102"/>
      <c r="P234" s="102"/>
      <c r="Q234" s="102"/>
      <c r="R234" s="4"/>
      <c r="S234" s="98"/>
    </row>
    <row r="235" spans="1:19" ht="23.25">
      <c r="A235" s="4"/>
      <c r="B235" s="4"/>
      <c r="C235" s="97"/>
      <c r="D235" s="97"/>
      <c r="E235" s="98"/>
      <c r="F235" s="99"/>
      <c r="G235" s="100"/>
      <c r="H235" s="98"/>
      <c r="I235" s="98"/>
      <c r="J235" s="99"/>
      <c r="K235" s="4"/>
      <c r="L235" s="101"/>
      <c r="M235" s="102"/>
      <c r="N235" s="102"/>
      <c r="O235" s="102"/>
      <c r="P235" s="102"/>
      <c r="Q235" s="102"/>
      <c r="R235" s="4"/>
      <c r="S235" s="98"/>
    </row>
    <row r="236" spans="1:19" ht="23.25">
      <c r="A236" s="4"/>
      <c r="B236" s="4"/>
      <c r="C236" s="97"/>
      <c r="D236" s="97"/>
      <c r="E236" s="98"/>
      <c r="F236" s="99"/>
      <c r="G236" s="100"/>
      <c r="H236" s="98"/>
      <c r="I236" s="98"/>
      <c r="J236" s="99"/>
      <c r="K236" s="4"/>
      <c r="L236" s="101"/>
      <c r="M236" s="102"/>
      <c r="N236" s="102"/>
      <c r="O236" s="102"/>
      <c r="P236" s="102"/>
      <c r="Q236" s="102"/>
      <c r="R236" s="4"/>
      <c r="S236" s="98"/>
    </row>
    <row r="237" spans="1:19" ht="23.25">
      <c r="A237" s="4"/>
      <c r="B237" s="4"/>
      <c r="C237" s="97"/>
      <c r="D237" s="97"/>
      <c r="E237" s="98"/>
      <c r="F237" s="99"/>
      <c r="G237" s="100"/>
      <c r="H237" s="98"/>
      <c r="I237" s="98"/>
      <c r="J237" s="99"/>
      <c r="K237" s="4"/>
      <c r="L237" s="101"/>
      <c r="M237" s="102"/>
      <c r="N237" s="102"/>
      <c r="O237" s="102"/>
      <c r="P237" s="102"/>
      <c r="Q237" s="102"/>
      <c r="R237" s="4"/>
      <c r="S237" s="98"/>
    </row>
    <row r="238" spans="1:19" ht="23.25">
      <c r="A238" s="4"/>
      <c r="B238" s="4"/>
      <c r="C238" s="97"/>
      <c r="D238" s="97"/>
      <c r="E238" s="98"/>
      <c r="F238" s="99"/>
      <c r="G238" s="100"/>
      <c r="H238" s="98"/>
      <c r="I238" s="98"/>
      <c r="J238" s="99"/>
      <c r="K238" s="4"/>
      <c r="L238" s="101"/>
      <c r="M238" s="102"/>
      <c r="N238" s="102"/>
      <c r="O238" s="102"/>
      <c r="P238" s="102"/>
      <c r="Q238" s="102"/>
      <c r="R238" s="4"/>
      <c r="S238" s="98"/>
    </row>
    <row r="239" spans="1:19" ht="23.25">
      <c r="A239" s="4"/>
      <c r="B239" s="4"/>
      <c r="C239" s="97"/>
      <c r="D239" s="97"/>
      <c r="E239" s="98"/>
      <c r="F239" s="99"/>
      <c r="G239" s="100"/>
      <c r="H239" s="98"/>
      <c r="I239" s="98"/>
      <c r="J239" s="99"/>
      <c r="K239" s="4"/>
      <c r="L239" s="101"/>
      <c r="M239" s="102"/>
      <c r="N239" s="102"/>
      <c r="O239" s="102"/>
      <c r="P239" s="102"/>
      <c r="Q239" s="102"/>
      <c r="R239" s="4"/>
      <c r="S239" s="98"/>
    </row>
    <row r="240" spans="1:19" ht="23.25">
      <c r="A240" s="4"/>
      <c r="B240" s="4"/>
      <c r="C240" s="97"/>
      <c r="D240" s="97"/>
      <c r="E240" s="98"/>
      <c r="F240" s="99"/>
      <c r="G240" s="100"/>
      <c r="H240" s="98"/>
      <c r="I240" s="98"/>
      <c r="J240" s="99"/>
      <c r="K240" s="4"/>
      <c r="L240" s="101"/>
      <c r="M240" s="102"/>
      <c r="N240" s="102"/>
      <c r="O240" s="102"/>
      <c r="P240" s="102"/>
      <c r="Q240" s="102"/>
      <c r="R240" s="4"/>
      <c r="S240" s="98"/>
    </row>
    <row r="241" spans="1:19" ht="23.25">
      <c r="A241" s="4"/>
      <c r="B241" s="4"/>
      <c r="C241" s="97"/>
      <c r="D241" s="97"/>
      <c r="E241" s="98"/>
      <c r="F241" s="99"/>
      <c r="G241" s="100"/>
      <c r="H241" s="98"/>
      <c r="I241" s="98"/>
      <c r="J241" s="99"/>
      <c r="K241" s="4"/>
      <c r="L241" s="101"/>
      <c r="M241" s="102"/>
      <c r="N241" s="102"/>
      <c r="O241" s="102"/>
      <c r="P241" s="102"/>
      <c r="Q241" s="102"/>
      <c r="R241" s="4"/>
      <c r="S241" s="98"/>
    </row>
    <row r="242" spans="1:19" ht="23.25">
      <c r="A242" s="4"/>
      <c r="B242" s="4"/>
      <c r="C242" s="97"/>
      <c r="D242" s="97"/>
      <c r="E242" s="98"/>
      <c r="F242" s="99"/>
      <c r="G242" s="100"/>
      <c r="H242" s="98"/>
      <c r="I242" s="98"/>
      <c r="J242" s="99"/>
      <c r="K242" s="4"/>
      <c r="L242" s="101"/>
      <c r="M242" s="102"/>
      <c r="N242" s="102"/>
      <c r="O242" s="102"/>
      <c r="P242" s="102"/>
      <c r="Q242" s="102"/>
      <c r="R242" s="4"/>
      <c r="S242" s="98"/>
    </row>
    <row r="243" spans="1:19" ht="23.25">
      <c r="A243" s="4"/>
      <c r="B243" s="4"/>
      <c r="C243" s="97"/>
      <c r="D243" s="97"/>
      <c r="E243" s="98"/>
      <c r="F243" s="99"/>
      <c r="G243" s="100"/>
      <c r="H243" s="98"/>
      <c r="I243" s="98"/>
      <c r="J243" s="99"/>
      <c r="K243" s="4"/>
      <c r="L243" s="101"/>
      <c r="M243" s="102"/>
      <c r="N243" s="102"/>
      <c r="O243" s="102"/>
      <c r="P243" s="102"/>
      <c r="Q243" s="102"/>
      <c r="R243" s="4"/>
      <c r="S243" s="98"/>
    </row>
    <row r="244" spans="1:19" ht="23.25">
      <c r="A244" s="4"/>
      <c r="B244" s="4"/>
      <c r="C244" s="97"/>
      <c r="D244" s="97"/>
      <c r="E244" s="98"/>
      <c r="F244" s="99"/>
      <c r="G244" s="100"/>
      <c r="H244" s="98"/>
      <c r="I244" s="98"/>
      <c r="J244" s="99"/>
      <c r="K244" s="4"/>
      <c r="L244" s="101"/>
      <c r="M244" s="102"/>
      <c r="N244" s="102"/>
      <c r="O244" s="102"/>
      <c r="P244" s="102"/>
      <c r="Q244" s="102"/>
      <c r="R244" s="4"/>
      <c r="S244" s="98"/>
    </row>
    <row r="245" spans="1:19" ht="23.25">
      <c r="A245" s="4"/>
      <c r="B245" s="4"/>
      <c r="C245" s="97"/>
      <c r="D245" s="97"/>
      <c r="E245" s="98"/>
      <c r="F245" s="99"/>
      <c r="G245" s="100"/>
      <c r="H245" s="98"/>
      <c r="I245" s="98"/>
      <c r="J245" s="99"/>
      <c r="K245" s="4"/>
      <c r="L245" s="101"/>
      <c r="M245" s="102"/>
      <c r="N245" s="102"/>
      <c r="O245" s="102"/>
      <c r="P245" s="102"/>
      <c r="Q245" s="102"/>
      <c r="R245" s="4"/>
      <c r="S245" s="98"/>
    </row>
    <row r="246" spans="1:19" ht="23.25">
      <c r="A246" s="4"/>
      <c r="B246" s="4"/>
      <c r="C246" s="97"/>
      <c r="D246" s="97"/>
      <c r="E246" s="98"/>
      <c r="F246" s="99"/>
      <c r="G246" s="100"/>
      <c r="H246" s="98"/>
      <c r="I246" s="98"/>
      <c r="J246" s="99"/>
      <c r="K246" s="4"/>
      <c r="L246" s="101"/>
      <c r="M246" s="102"/>
      <c r="N246" s="102"/>
      <c r="O246" s="102"/>
      <c r="P246" s="102"/>
      <c r="Q246" s="102"/>
      <c r="R246" s="4"/>
      <c r="S246" s="98"/>
    </row>
    <row r="247" spans="1:19" ht="23.25">
      <c r="A247" s="4"/>
      <c r="B247" s="4"/>
      <c r="C247" s="97"/>
      <c r="D247" s="97"/>
      <c r="E247" s="98"/>
      <c r="F247" s="99"/>
      <c r="G247" s="100"/>
      <c r="H247" s="98"/>
      <c r="I247" s="98"/>
      <c r="J247" s="99"/>
      <c r="K247" s="4"/>
      <c r="L247" s="101"/>
      <c r="M247" s="102"/>
      <c r="N247" s="102"/>
      <c r="O247" s="102"/>
      <c r="P247" s="102"/>
      <c r="Q247" s="102"/>
      <c r="R247" s="4"/>
      <c r="S247" s="98"/>
    </row>
    <row r="248" spans="1:19" ht="23.25">
      <c r="A248" s="4"/>
      <c r="B248" s="4"/>
      <c r="C248" s="97"/>
      <c r="D248" s="97"/>
      <c r="E248" s="98"/>
      <c r="F248" s="99"/>
      <c r="G248" s="100"/>
      <c r="H248" s="98"/>
      <c r="I248" s="98"/>
      <c r="J248" s="99"/>
      <c r="K248" s="4"/>
      <c r="L248" s="101"/>
      <c r="M248" s="102"/>
      <c r="N248" s="102"/>
      <c r="O248" s="102"/>
      <c r="P248" s="102"/>
      <c r="Q248" s="102"/>
      <c r="R248" s="4"/>
      <c r="S248" s="98"/>
    </row>
    <row r="249" spans="1:19" ht="23.25">
      <c r="A249" s="4"/>
      <c r="B249" s="4"/>
      <c r="C249" s="97"/>
      <c r="D249" s="97"/>
      <c r="E249" s="98"/>
      <c r="F249" s="99"/>
      <c r="G249" s="100"/>
      <c r="H249" s="98"/>
      <c r="I249" s="98"/>
      <c r="J249" s="99"/>
      <c r="K249" s="4"/>
      <c r="L249" s="101"/>
      <c r="M249" s="102"/>
      <c r="N249" s="102"/>
      <c r="O249" s="102"/>
      <c r="P249" s="102"/>
      <c r="Q249" s="102"/>
      <c r="R249" s="4"/>
      <c r="S249" s="98"/>
    </row>
    <row r="250" spans="1:19" ht="23.25">
      <c r="A250" s="4"/>
      <c r="B250" s="4"/>
      <c r="C250" s="97"/>
      <c r="D250" s="97"/>
      <c r="E250" s="98"/>
      <c r="F250" s="99"/>
      <c r="G250" s="100"/>
      <c r="H250" s="98"/>
      <c r="I250" s="98"/>
      <c r="J250" s="99"/>
      <c r="K250" s="4"/>
      <c r="L250" s="101"/>
      <c r="M250" s="102"/>
      <c r="N250" s="102"/>
      <c r="O250" s="102"/>
      <c r="P250" s="102"/>
      <c r="Q250" s="102"/>
      <c r="R250" s="4"/>
      <c r="S250" s="98"/>
    </row>
    <row r="251" spans="1:19" ht="23.25">
      <c r="A251" s="4"/>
      <c r="B251" s="4"/>
      <c r="C251" s="97"/>
      <c r="D251" s="97"/>
      <c r="E251" s="98"/>
      <c r="F251" s="99"/>
      <c r="G251" s="100"/>
      <c r="H251" s="98"/>
      <c r="I251" s="98"/>
      <c r="J251" s="99"/>
      <c r="K251" s="4"/>
      <c r="L251" s="101"/>
      <c r="M251" s="102"/>
      <c r="N251" s="102"/>
      <c r="O251" s="102"/>
      <c r="P251" s="102"/>
      <c r="Q251" s="102"/>
      <c r="R251" s="4"/>
      <c r="S251" s="98"/>
    </row>
    <row r="252" spans="1:19" ht="23.25">
      <c r="A252" s="4"/>
      <c r="B252" s="4"/>
      <c r="C252" s="97"/>
      <c r="D252" s="97"/>
      <c r="E252" s="98"/>
      <c r="F252" s="99"/>
      <c r="G252" s="100"/>
      <c r="H252" s="98"/>
      <c r="I252" s="98"/>
      <c r="J252" s="99"/>
      <c r="K252" s="4"/>
      <c r="L252" s="101"/>
      <c r="M252" s="102"/>
      <c r="N252" s="102"/>
      <c r="O252" s="102"/>
      <c r="P252" s="102"/>
      <c r="Q252" s="102"/>
      <c r="R252" s="4"/>
      <c r="S252" s="98"/>
    </row>
    <row r="253" spans="1:19" ht="23.25">
      <c r="A253" s="4"/>
      <c r="B253" s="4"/>
      <c r="C253" s="97"/>
      <c r="D253" s="97"/>
      <c r="E253" s="98"/>
      <c r="F253" s="99"/>
      <c r="G253" s="100"/>
      <c r="H253" s="98"/>
      <c r="I253" s="98"/>
      <c r="J253" s="99"/>
      <c r="K253" s="4"/>
      <c r="L253" s="101"/>
      <c r="M253" s="102"/>
      <c r="N253" s="102"/>
      <c r="O253" s="102"/>
      <c r="P253" s="102"/>
      <c r="Q253" s="102"/>
      <c r="R253" s="4"/>
      <c r="S253" s="98"/>
    </row>
    <row r="254" spans="1:19" ht="23.25">
      <c r="A254" s="4"/>
      <c r="B254" s="4"/>
      <c r="C254" s="97"/>
      <c r="D254" s="97"/>
      <c r="E254" s="98"/>
      <c r="F254" s="99"/>
      <c r="G254" s="100"/>
      <c r="H254" s="98"/>
      <c r="I254" s="98"/>
      <c r="J254" s="99"/>
      <c r="K254" s="4"/>
      <c r="L254" s="101"/>
      <c r="M254" s="102"/>
      <c r="N254" s="102"/>
      <c r="O254" s="102"/>
      <c r="P254" s="102"/>
      <c r="Q254" s="102"/>
      <c r="R254" s="4"/>
      <c r="S254" s="98"/>
    </row>
    <row r="255" spans="1:19" ht="23.25">
      <c r="A255" s="4"/>
      <c r="B255" s="4"/>
      <c r="C255" s="97"/>
      <c r="D255" s="97"/>
      <c r="E255" s="98"/>
      <c r="F255" s="99"/>
      <c r="G255" s="100"/>
      <c r="H255" s="98"/>
      <c r="I255" s="98"/>
      <c r="J255" s="99"/>
      <c r="K255" s="4"/>
      <c r="L255" s="101"/>
      <c r="M255" s="102"/>
      <c r="N255" s="102"/>
      <c r="O255" s="102"/>
      <c r="P255" s="102"/>
      <c r="Q255" s="102"/>
      <c r="R255" s="4"/>
      <c r="S255" s="98"/>
    </row>
    <row r="256" spans="1:19" ht="23.25">
      <c r="A256" s="4"/>
      <c r="B256" s="4"/>
      <c r="C256" s="97"/>
      <c r="D256" s="97"/>
      <c r="E256" s="98"/>
      <c r="F256" s="99"/>
      <c r="G256" s="100"/>
      <c r="H256" s="98"/>
      <c r="I256" s="98"/>
      <c r="J256" s="99"/>
      <c r="K256" s="4"/>
      <c r="L256" s="101"/>
      <c r="M256" s="102"/>
      <c r="N256" s="102"/>
      <c r="O256" s="102"/>
      <c r="P256" s="102"/>
      <c r="Q256" s="102"/>
      <c r="R256" s="4"/>
      <c r="S256" s="98"/>
    </row>
    <row r="257" spans="1:19" ht="23.25">
      <c r="A257" s="4"/>
      <c r="B257" s="4"/>
      <c r="C257" s="97"/>
      <c r="D257" s="97"/>
      <c r="E257" s="98"/>
      <c r="F257" s="99"/>
      <c r="G257" s="100"/>
      <c r="H257" s="98"/>
      <c r="I257" s="98"/>
      <c r="J257" s="99"/>
      <c r="K257" s="4"/>
      <c r="L257" s="101"/>
      <c r="M257" s="102"/>
      <c r="N257" s="102"/>
      <c r="O257" s="102"/>
      <c r="P257" s="102"/>
      <c r="Q257" s="102"/>
      <c r="R257" s="4"/>
      <c r="S257" s="98"/>
    </row>
    <row r="258" spans="1:19" ht="23.25">
      <c r="A258" s="4"/>
      <c r="B258" s="4"/>
      <c r="C258" s="97"/>
      <c r="D258" s="97"/>
      <c r="E258" s="98"/>
      <c r="F258" s="99"/>
      <c r="G258" s="100"/>
      <c r="H258" s="98"/>
      <c r="I258" s="98"/>
      <c r="J258" s="99"/>
      <c r="K258" s="4"/>
      <c r="L258" s="101"/>
      <c r="M258" s="102"/>
      <c r="N258" s="102"/>
      <c r="O258" s="102"/>
      <c r="P258" s="102"/>
      <c r="Q258" s="102"/>
      <c r="R258" s="4"/>
      <c r="S258" s="98"/>
    </row>
    <row r="259" spans="1:19" ht="23.25">
      <c r="A259" s="4"/>
      <c r="B259" s="4"/>
      <c r="C259" s="97"/>
      <c r="D259" s="97"/>
      <c r="E259" s="98"/>
      <c r="F259" s="99"/>
      <c r="G259" s="100"/>
      <c r="H259" s="98"/>
      <c r="I259" s="98"/>
      <c r="J259" s="99"/>
      <c r="K259" s="4"/>
      <c r="L259" s="101"/>
      <c r="M259" s="102"/>
      <c r="N259" s="102"/>
      <c r="O259" s="102"/>
      <c r="P259" s="102"/>
      <c r="Q259" s="102"/>
      <c r="R259" s="4"/>
      <c r="S259" s="98"/>
    </row>
    <row r="260" spans="1:19" ht="23.25">
      <c r="A260" s="4"/>
      <c r="B260" s="4"/>
      <c r="C260" s="97"/>
      <c r="D260" s="97"/>
      <c r="E260" s="98"/>
      <c r="F260" s="99"/>
      <c r="G260" s="100"/>
      <c r="H260" s="98"/>
      <c r="I260" s="98"/>
      <c r="J260" s="99"/>
      <c r="K260" s="4"/>
      <c r="L260" s="101"/>
      <c r="M260" s="102"/>
      <c r="N260" s="102"/>
      <c r="O260" s="102"/>
      <c r="P260" s="102"/>
      <c r="Q260" s="102"/>
      <c r="R260" s="4"/>
      <c r="S260" s="98"/>
    </row>
    <row r="261" spans="1:19" ht="23.25">
      <c r="A261" s="4"/>
      <c r="B261" s="4"/>
      <c r="C261" s="97"/>
      <c r="D261" s="97"/>
      <c r="E261" s="98"/>
      <c r="F261" s="99"/>
      <c r="G261" s="100"/>
      <c r="H261" s="98"/>
      <c r="I261" s="98"/>
      <c r="J261" s="99"/>
      <c r="K261" s="4"/>
      <c r="L261" s="101"/>
      <c r="M261" s="102"/>
      <c r="N261" s="102"/>
      <c r="O261" s="102"/>
      <c r="P261" s="102"/>
      <c r="Q261" s="102"/>
      <c r="R261" s="4"/>
      <c r="S261" s="98"/>
    </row>
    <row r="262" spans="1:19" ht="23.25">
      <c r="A262" s="4"/>
      <c r="B262" s="4"/>
      <c r="C262" s="97"/>
      <c r="D262" s="97"/>
      <c r="E262" s="98"/>
      <c r="F262" s="99"/>
      <c r="G262" s="100"/>
      <c r="H262" s="98"/>
      <c r="I262" s="98"/>
      <c r="J262" s="99"/>
      <c r="K262" s="4"/>
      <c r="L262" s="101"/>
      <c r="M262" s="102"/>
      <c r="N262" s="102"/>
      <c r="O262" s="102"/>
      <c r="P262" s="102"/>
      <c r="Q262" s="102"/>
      <c r="R262" s="4"/>
      <c r="S262" s="98"/>
    </row>
    <row r="263" spans="1:19" ht="23.25">
      <c r="A263" s="4"/>
      <c r="B263" s="4"/>
      <c r="C263" s="97"/>
      <c r="D263" s="97"/>
      <c r="E263" s="98"/>
      <c r="F263" s="99"/>
      <c r="G263" s="100"/>
      <c r="H263" s="98"/>
      <c r="I263" s="98"/>
      <c r="J263" s="99"/>
      <c r="K263" s="4"/>
      <c r="L263" s="101"/>
      <c r="M263" s="102"/>
      <c r="N263" s="102"/>
      <c r="O263" s="102"/>
      <c r="P263" s="102"/>
      <c r="Q263" s="102"/>
      <c r="R263" s="4"/>
      <c r="S263" s="98"/>
    </row>
    <row r="264" spans="1:19" ht="23.25">
      <c r="A264" s="4"/>
      <c r="B264" s="4"/>
      <c r="C264" s="97"/>
      <c r="D264" s="97"/>
      <c r="E264" s="98"/>
      <c r="F264" s="99"/>
      <c r="G264" s="100"/>
      <c r="H264" s="98"/>
      <c r="I264" s="98"/>
      <c r="J264" s="99"/>
      <c r="K264" s="4"/>
      <c r="L264" s="101"/>
      <c r="M264" s="102"/>
      <c r="N264" s="102"/>
      <c r="O264" s="102"/>
      <c r="P264" s="102"/>
      <c r="Q264" s="102"/>
      <c r="R264" s="4"/>
      <c r="S264" s="98"/>
    </row>
    <row r="265" spans="1:19" ht="23.25">
      <c r="A265" s="4"/>
      <c r="B265" s="4"/>
      <c r="C265" s="97"/>
      <c r="D265" s="97"/>
      <c r="E265" s="98"/>
      <c r="F265" s="99"/>
      <c r="G265" s="100"/>
      <c r="H265" s="98"/>
      <c r="I265" s="98"/>
      <c r="J265" s="99"/>
      <c r="K265" s="4"/>
      <c r="L265" s="101"/>
      <c r="M265" s="102"/>
      <c r="N265" s="102"/>
      <c r="O265" s="102"/>
      <c r="P265" s="102"/>
      <c r="Q265" s="102"/>
      <c r="R265" s="4"/>
      <c r="S265" s="98"/>
    </row>
    <row r="266" spans="1:19" ht="23.25">
      <c r="A266" s="4"/>
      <c r="B266" s="4"/>
      <c r="C266" s="97"/>
      <c r="D266" s="97"/>
      <c r="E266" s="98"/>
      <c r="F266" s="99"/>
      <c r="G266" s="100"/>
      <c r="H266" s="98"/>
      <c r="I266" s="98"/>
      <c r="J266" s="99"/>
      <c r="K266" s="4"/>
      <c r="L266" s="101"/>
      <c r="M266" s="102"/>
      <c r="N266" s="102"/>
      <c r="O266" s="102"/>
      <c r="P266" s="102"/>
      <c r="Q266" s="102"/>
      <c r="R266" s="4"/>
      <c r="S266" s="98"/>
    </row>
    <row r="267" spans="1:19" ht="23.25">
      <c r="A267" s="4"/>
      <c r="B267" s="4"/>
      <c r="C267" s="97"/>
      <c r="D267" s="97"/>
      <c r="E267" s="98"/>
      <c r="F267" s="99"/>
      <c r="G267" s="100"/>
      <c r="H267" s="98"/>
      <c r="I267" s="98"/>
      <c r="J267" s="99"/>
      <c r="K267" s="4"/>
      <c r="L267" s="101"/>
      <c r="M267" s="102"/>
      <c r="N267" s="102"/>
      <c r="O267" s="102"/>
      <c r="P267" s="102"/>
      <c r="Q267" s="102"/>
      <c r="R267" s="4"/>
      <c r="S267" s="98"/>
    </row>
    <row r="268" spans="1:19" ht="23.25">
      <c r="A268" s="4"/>
      <c r="B268" s="4"/>
      <c r="C268" s="97"/>
      <c r="D268" s="97"/>
      <c r="E268" s="98"/>
      <c r="F268" s="99"/>
      <c r="G268" s="100"/>
      <c r="H268" s="98"/>
      <c r="I268" s="98"/>
      <c r="J268" s="99"/>
      <c r="K268" s="4"/>
      <c r="L268" s="101"/>
      <c r="M268" s="102"/>
      <c r="N268" s="102"/>
      <c r="O268" s="102"/>
      <c r="P268" s="102"/>
      <c r="Q268" s="102"/>
      <c r="R268" s="4"/>
      <c r="S268" s="98"/>
    </row>
    <row r="269" spans="1:19" ht="23.25">
      <c r="A269" s="4"/>
      <c r="B269" s="4"/>
      <c r="C269" s="97"/>
      <c r="D269" s="97"/>
      <c r="E269" s="98"/>
      <c r="F269" s="99"/>
      <c r="G269" s="100"/>
      <c r="H269" s="98"/>
      <c r="I269" s="98"/>
      <c r="J269" s="99"/>
      <c r="K269" s="4"/>
      <c r="L269" s="101"/>
      <c r="M269" s="102"/>
      <c r="N269" s="102"/>
      <c r="O269" s="102"/>
      <c r="P269" s="102"/>
      <c r="Q269" s="102"/>
      <c r="R269" s="4"/>
      <c r="S269" s="98"/>
    </row>
    <row r="270" spans="1:19" ht="23.25">
      <c r="A270" s="4"/>
      <c r="B270" s="4"/>
      <c r="C270" s="97"/>
      <c r="D270" s="97"/>
      <c r="E270" s="98"/>
      <c r="F270" s="99"/>
      <c r="G270" s="100"/>
      <c r="H270" s="98"/>
      <c r="I270" s="98"/>
      <c r="J270" s="99"/>
      <c r="K270" s="4"/>
      <c r="L270" s="101"/>
      <c r="M270" s="102"/>
      <c r="N270" s="102"/>
      <c r="O270" s="102"/>
      <c r="P270" s="102"/>
      <c r="Q270" s="102"/>
      <c r="R270" s="4"/>
      <c r="S270" s="98"/>
    </row>
    <row r="271" spans="1:19" ht="23.25">
      <c r="A271" s="4"/>
      <c r="B271" s="4"/>
      <c r="C271" s="97"/>
      <c r="D271" s="97"/>
      <c r="E271" s="98"/>
      <c r="F271" s="99"/>
      <c r="G271" s="100"/>
      <c r="H271" s="98"/>
      <c r="I271" s="98"/>
      <c r="J271" s="99"/>
      <c r="K271" s="4"/>
      <c r="L271" s="101"/>
      <c r="M271" s="102"/>
      <c r="N271" s="102"/>
      <c r="O271" s="102"/>
      <c r="P271" s="102"/>
      <c r="Q271" s="102"/>
      <c r="R271" s="4"/>
      <c r="S271" s="98"/>
    </row>
    <row r="272" spans="1:19" ht="23.25">
      <c r="A272" s="4"/>
      <c r="B272" s="4"/>
      <c r="C272" s="97"/>
      <c r="D272" s="97"/>
      <c r="E272" s="98"/>
      <c r="F272" s="99"/>
      <c r="G272" s="100"/>
      <c r="H272" s="98"/>
      <c r="I272" s="98"/>
      <c r="J272" s="99"/>
      <c r="K272" s="4"/>
      <c r="L272" s="101"/>
      <c r="M272" s="102"/>
      <c r="N272" s="102"/>
      <c r="O272" s="102"/>
      <c r="P272" s="102"/>
      <c r="Q272" s="102"/>
      <c r="R272" s="4"/>
      <c r="S272" s="98"/>
    </row>
    <row r="273" spans="1:19" ht="23.25">
      <c r="A273" s="4"/>
      <c r="B273" s="4"/>
      <c r="C273" s="97"/>
      <c r="D273" s="97"/>
      <c r="E273" s="98"/>
      <c r="F273" s="99"/>
      <c r="G273" s="100"/>
      <c r="H273" s="98"/>
      <c r="I273" s="98"/>
      <c r="J273" s="99"/>
      <c r="K273" s="4"/>
      <c r="L273" s="101"/>
      <c r="M273" s="102"/>
      <c r="N273" s="102"/>
      <c r="O273" s="102"/>
      <c r="P273" s="102"/>
      <c r="Q273" s="102"/>
      <c r="R273" s="4"/>
      <c r="S273" s="98"/>
    </row>
    <row r="274" spans="1:19" ht="23.25">
      <c r="A274" s="4"/>
      <c r="B274" s="4"/>
      <c r="C274" s="97"/>
      <c r="D274" s="97"/>
      <c r="E274" s="98"/>
      <c r="F274" s="99"/>
      <c r="G274" s="100"/>
      <c r="H274" s="98"/>
      <c r="I274" s="98"/>
      <c r="J274" s="99"/>
      <c r="K274" s="4"/>
      <c r="L274" s="101"/>
      <c r="M274" s="102"/>
      <c r="N274" s="102"/>
      <c r="O274" s="102"/>
      <c r="P274" s="102"/>
      <c r="Q274" s="102"/>
      <c r="R274" s="4"/>
      <c r="S274" s="98"/>
    </row>
    <row r="275" spans="1:19" ht="23.25">
      <c r="A275" s="4"/>
      <c r="B275" s="4"/>
      <c r="C275" s="97"/>
      <c r="D275" s="97"/>
      <c r="E275" s="98"/>
      <c r="F275" s="99"/>
      <c r="G275" s="100"/>
      <c r="H275" s="98"/>
      <c r="I275" s="98"/>
      <c r="J275" s="99"/>
      <c r="K275" s="4"/>
      <c r="L275" s="101"/>
      <c r="M275" s="102"/>
      <c r="N275" s="102"/>
      <c r="O275" s="102"/>
      <c r="P275" s="102"/>
      <c r="Q275" s="102"/>
      <c r="R275" s="4"/>
      <c r="S275" s="98"/>
    </row>
    <row r="276" spans="1:19" ht="23.25">
      <c r="A276" s="4"/>
      <c r="B276" s="4"/>
      <c r="C276" s="97"/>
      <c r="D276" s="97"/>
      <c r="E276" s="98"/>
      <c r="F276" s="99"/>
      <c r="G276" s="100"/>
      <c r="H276" s="98"/>
      <c r="I276" s="98"/>
      <c r="J276" s="99"/>
      <c r="K276" s="4"/>
      <c r="L276" s="101"/>
      <c r="M276" s="102"/>
      <c r="N276" s="102"/>
      <c r="O276" s="102"/>
      <c r="P276" s="102"/>
      <c r="Q276" s="102"/>
      <c r="R276" s="4"/>
      <c r="S276" s="98"/>
    </row>
    <row r="277" spans="1:19" ht="23.25">
      <c r="A277" s="4"/>
      <c r="B277" s="4"/>
      <c r="C277" s="97"/>
      <c r="D277" s="97"/>
      <c r="E277" s="98"/>
      <c r="F277" s="99"/>
      <c r="G277" s="100"/>
      <c r="H277" s="98"/>
      <c r="I277" s="98"/>
      <c r="J277" s="99"/>
      <c r="K277" s="4"/>
      <c r="L277" s="101"/>
      <c r="M277" s="102"/>
      <c r="N277" s="102"/>
      <c r="O277" s="102"/>
      <c r="P277" s="102"/>
      <c r="Q277" s="102"/>
      <c r="R277" s="4"/>
      <c r="S277" s="98"/>
    </row>
    <row r="278" spans="1:19" ht="23.25">
      <c r="A278" s="4"/>
      <c r="B278" s="4"/>
      <c r="C278" s="97"/>
      <c r="D278" s="97"/>
      <c r="E278" s="98"/>
      <c r="F278" s="99"/>
      <c r="G278" s="100"/>
      <c r="H278" s="98"/>
      <c r="I278" s="98"/>
      <c r="J278" s="99"/>
      <c r="K278" s="4"/>
      <c r="L278" s="101"/>
      <c r="M278" s="102"/>
      <c r="N278" s="102"/>
      <c r="O278" s="102"/>
      <c r="P278" s="102"/>
      <c r="Q278" s="102"/>
      <c r="R278" s="4"/>
      <c r="S278" s="98"/>
    </row>
    <row r="279" spans="1:19" ht="23.25">
      <c r="A279" s="4"/>
      <c r="B279" s="4"/>
      <c r="C279" s="97"/>
      <c r="D279" s="97"/>
      <c r="E279" s="98"/>
      <c r="F279" s="99"/>
      <c r="G279" s="100"/>
      <c r="H279" s="98"/>
      <c r="I279" s="98"/>
      <c r="J279" s="99"/>
      <c r="K279" s="4"/>
      <c r="L279" s="101"/>
      <c r="M279" s="102"/>
      <c r="N279" s="102"/>
      <c r="O279" s="102"/>
      <c r="P279" s="102"/>
      <c r="Q279" s="102"/>
      <c r="R279" s="4"/>
      <c r="S279" s="98"/>
    </row>
    <row r="280" spans="1:19" ht="23.25">
      <c r="A280" s="4"/>
      <c r="B280" s="4"/>
      <c r="C280" s="97"/>
      <c r="D280" s="97"/>
      <c r="E280" s="98"/>
      <c r="F280" s="99"/>
      <c r="G280" s="100"/>
      <c r="H280" s="98"/>
      <c r="I280" s="98"/>
      <c r="J280" s="99"/>
      <c r="K280" s="4"/>
      <c r="L280" s="101"/>
      <c r="M280" s="102"/>
      <c r="N280" s="102"/>
      <c r="O280" s="102"/>
      <c r="P280" s="102"/>
      <c r="Q280" s="102"/>
      <c r="R280" s="4"/>
      <c r="S280" s="98"/>
    </row>
    <row r="281" spans="1:19" ht="23.25">
      <c r="A281" s="4"/>
      <c r="B281" s="4"/>
      <c r="C281" s="97"/>
      <c r="D281" s="97"/>
      <c r="E281" s="98"/>
      <c r="F281" s="99"/>
      <c r="G281" s="100"/>
      <c r="H281" s="98"/>
      <c r="I281" s="98"/>
      <c r="J281" s="99"/>
      <c r="K281" s="4"/>
      <c r="L281" s="101"/>
      <c r="M281" s="102"/>
      <c r="N281" s="102"/>
      <c r="O281" s="102"/>
      <c r="P281" s="102"/>
      <c r="Q281" s="102"/>
      <c r="R281" s="4"/>
      <c r="S281" s="98"/>
    </row>
    <row r="282" spans="1:19" ht="23.25">
      <c r="A282" s="4"/>
      <c r="B282" s="4"/>
      <c r="C282" s="97"/>
      <c r="D282" s="97"/>
      <c r="E282" s="98"/>
      <c r="F282" s="99"/>
      <c r="G282" s="100"/>
      <c r="H282" s="98"/>
      <c r="I282" s="98"/>
      <c r="J282" s="99"/>
      <c r="K282" s="4"/>
      <c r="L282" s="101"/>
      <c r="M282" s="102"/>
      <c r="N282" s="102"/>
      <c r="O282" s="102"/>
      <c r="P282" s="102"/>
      <c r="Q282" s="102"/>
      <c r="R282" s="4"/>
      <c r="S282" s="98"/>
    </row>
    <row r="283" spans="1:19" ht="23.25">
      <c r="A283" s="4"/>
      <c r="B283" s="4"/>
      <c r="C283" s="97"/>
      <c r="D283" s="97"/>
      <c r="E283" s="98"/>
      <c r="F283" s="99"/>
      <c r="G283" s="100"/>
      <c r="H283" s="98"/>
      <c r="I283" s="98"/>
      <c r="J283" s="99"/>
      <c r="K283" s="4"/>
      <c r="L283" s="101"/>
      <c r="M283" s="102"/>
      <c r="N283" s="102"/>
      <c r="O283" s="102"/>
      <c r="P283" s="102"/>
      <c r="Q283" s="102"/>
      <c r="R283" s="4"/>
      <c r="S283" s="98"/>
    </row>
    <row r="284" spans="1:19" ht="23.25">
      <c r="A284" s="4"/>
      <c r="B284" s="4"/>
      <c r="C284" s="97"/>
      <c r="D284" s="97"/>
      <c r="E284" s="98"/>
      <c r="F284" s="99"/>
      <c r="G284" s="100"/>
      <c r="H284" s="98"/>
      <c r="I284" s="98"/>
      <c r="J284" s="99"/>
      <c r="K284" s="4"/>
      <c r="L284" s="101"/>
      <c r="M284" s="102"/>
      <c r="N284" s="102"/>
      <c r="O284" s="102"/>
      <c r="P284" s="102"/>
      <c r="Q284" s="102"/>
      <c r="R284" s="4"/>
      <c r="S284" s="98"/>
    </row>
    <row r="285" spans="1:19" ht="23.25">
      <c r="A285" s="4"/>
      <c r="B285" s="4"/>
      <c r="C285" s="97"/>
      <c r="D285" s="97"/>
      <c r="E285" s="98"/>
      <c r="F285" s="99"/>
      <c r="G285" s="100"/>
      <c r="H285" s="98"/>
      <c r="I285" s="98"/>
      <c r="J285" s="99"/>
      <c r="K285" s="4"/>
      <c r="L285" s="101"/>
      <c r="M285" s="102"/>
      <c r="N285" s="102"/>
      <c r="O285" s="102"/>
      <c r="P285" s="102"/>
      <c r="Q285" s="102"/>
      <c r="R285" s="4"/>
      <c r="S285" s="98"/>
    </row>
    <row r="286" spans="1:19" ht="23.25">
      <c r="A286" s="4"/>
      <c r="B286" s="4"/>
      <c r="C286" s="97"/>
      <c r="D286" s="97"/>
      <c r="E286" s="98"/>
      <c r="F286" s="99"/>
      <c r="G286" s="100"/>
      <c r="H286" s="98"/>
      <c r="I286" s="98"/>
      <c r="J286" s="99"/>
      <c r="K286" s="4"/>
      <c r="L286" s="101"/>
      <c r="M286" s="102"/>
      <c r="N286" s="102"/>
      <c r="O286" s="102"/>
      <c r="P286" s="102"/>
      <c r="Q286" s="102"/>
      <c r="R286" s="4"/>
      <c r="S286" s="98"/>
    </row>
    <row r="287" spans="1:19" ht="23.25">
      <c r="A287" s="4"/>
      <c r="B287" s="4"/>
      <c r="C287" s="97"/>
      <c r="D287" s="97"/>
      <c r="E287" s="98"/>
      <c r="F287" s="99"/>
      <c r="G287" s="100"/>
      <c r="H287" s="98"/>
      <c r="I287" s="98"/>
      <c r="J287" s="99"/>
      <c r="K287" s="4"/>
      <c r="L287" s="101"/>
      <c r="M287" s="102"/>
      <c r="N287" s="102"/>
      <c r="O287" s="102"/>
      <c r="P287" s="102"/>
      <c r="Q287" s="102"/>
      <c r="R287" s="4"/>
      <c r="S287" s="98"/>
    </row>
    <row r="288" spans="1:19" ht="23.25">
      <c r="A288" s="4"/>
      <c r="B288" s="4"/>
      <c r="C288" s="97"/>
      <c r="D288" s="97"/>
      <c r="E288" s="98"/>
      <c r="F288" s="99"/>
      <c r="G288" s="100"/>
      <c r="H288" s="98"/>
      <c r="I288" s="98"/>
      <c r="J288" s="99"/>
      <c r="K288" s="4"/>
      <c r="L288" s="101"/>
      <c r="M288" s="102"/>
      <c r="N288" s="102"/>
      <c r="O288" s="102"/>
      <c r="P288" s="102"/>
      <c r="Q288" s="102"/>
      <c r="R288" s="4"/>
      <c r="S288" s="98"/>
    </row>
    <row r="289" spans="1:19" ht="23.25">
      <c r="A289" s="4"/>
      <c r="B289" s="4"/>
      <c r="C289" s="97"/>
      <c r="D289" s="97"/>
      <c r="E289" s="98"/>
      <c r="F289" s="99"/>
      <c r="G289" s="100"/>
      <c r="H289" s="98"/>
      <c r="I289" s="98"/>
      <c r="J289" s="99"/>
      <c r="K289" s="4"/>
      <c r="L289" s="101"/>
      <c r="M289" s="102"/>
      <c r="N289" s="102"/>
      <c r="O289" s="102"/>
      <c r="P289" s="102"/>
      <c r="Q289" s="102"/>
      <c r="R289" s="4"/>
      <c r="S289" s="98"/>
    </row>
    <row r="290" spans="1:19" ht="23.25">
      <c r="A290" s="4"/>
      <c r="B290" s="4"/>
      <c r="C290" s="97"/>
      <c r="D290" s="97"/>
      <c r="E290" s="98"/>
      <c r="F290" s="99"/>
      <c r="G290" s="100"/>
      <c r="H290" s="98"/>
      <c r="I290" s="98"/>
      <c r="J290" s="99"/>
      <c r="K290" s="4"/>
      <c r="L290" s="101"/>
      <c r="M290" s="102"/>
      <c r="N290" s="102"/>
      <c r="O290" s="102"/>
      <c r="P290" s="102"/>
      <c r="Q290" s="102"/>
      <c r="R290" s="4"/>
      <c r="S290" s="98"/>
    </row>
    <row r="291" spans="1:19" ht="23.25">
      <c r="A291" s="4"/>
      <c r="B291" s="4"/>
      <c r="C291" s="97"/>
      <c r="D291" s="97"/>
      <c r="E291" s="98"/>
      <c r="F291" s="99"/>
      <c r="G291" s="100"/>
      <c r="H291" s="98"/>
      <c r="I291" s="98"/>
      <c r="J291" s="99"/>
      <c r="K291" s="4"/>
      <c r="L291" s="101"/>
      <c r="M291" s="102"/>
      <c r="N291" s="102"/>
      <c r="O291" s="102"/>
      <c r="P291" s="102"/>
      <c r="Q291" s="102"/>
      <c r="R291" s="4"/>
      <c r="S291" s="98"/>
    </row>
    <row r="292" spans="1:19" ht="23.25">
      <c r="A292" s="4"/>
      <c r="B292" s="4"/>
      <c r="C292" s="97"/>
      <c r="D292" s="97"/>
      <c r="E292" s="98"/>
      <c r="F292" s="99"/>
      <c r="G292" s="100"/>
      <c r="H292" s="98"/>
      <c r="I292" s="98"/>
      <c r="J292" s="99"/>
      <c r="K292" s="4"/>
      <c r="L292" s="101"/>
      <c r="M292" s="102"/>
      <c r="N292" s="102"/>
      <c r="O292" s="102"/>
      <c r="P292" s="102"/>
      <c r="Q292" s="102"/>
      <c r="R292" s="4"/>
      <c r="S292" s="98"/>
    </row>
    <row r="293" spans="1:19" ht="23.25">
      <c r="A293" s="4"/>
      <c r="B293" s="4"/>
      <c r="C293" s="97"/>
      <c r="D293" s="97"/>
      <c r="E293" s="98"/>
      <c r="F293" s="99"/>
      <c r="G293" s="100"/>
      <c r="H293" s="98"/>
      <c r="I293" s="98"/>
      <c r="J293" s="99"/>
      <c r="K293" s="4"/>
      <c r="L293" s="101"/>
      <c r="M293" s="102"/>
      <c r="N293" s="102"/>
      <c r="O293" s="102"/>
      <c r="P293" s="102"/>
      <c r="Q293" s="102"/>
      <c r="R293" s="4"/>
      <c r="S293" s="98"/>
    </row>
    <row r="294" spans="1:19" ht="23.25">
      <c r="A294" s="4"/>
      <c r="B294" s="4"/>
      <c r="C294" s="97"/>
      <c r="D294" s="97"/>
      <c r="E294" s="98"/>
      <c r="F294" s="99"/>
      <c r="G294" s="100"/>
      <c r="H294" s="98"/>
      <c r="I294" s="98"/>
      <c r="J294" s="99"/>
      <c r="K294" s="4"/>
      <c r="L294" s="101"/>
      <c r="M294" s="102"/>
      <c r="N294" s="102"/>
      <c r="O294" s="102"/>
      <c r="P294" s="102"/>
      <c r="Q294" s="102"/>
      <c r="R294" s="4"/>
      <c r="S294" s="98"/>
    </row>
    <row r="295" spans="1:19" ht="23.25">
      <c r="A295" s="4"/>
      <c r="B295" s="4"/>
      <c r="C295" s="97"/>
      <c r="D295" s="97"/>
      <c r="E295" s="98"/>
      <c r="F295" s="99"/>
      <c r="G295" s="100"/>
      <c r="H295" s="98"/>
      <c r="I295" s="98"/>
      <c r="J295" s="99"/>
      <c r="K295" s="4"/>
      <c r="L295" s="101"/>
      <c r="M295" s="102"/>
      <c r="N295" s="102"/>
      <c r="O295" s="102"/>
      <c r="P295" s="102"/>
      <c r="Q295" s="102"/>
      <c r="R295" s="4"/>
      <c r="S295" s="98"/>
    </row>
    <row r="296" spans="1:19" ht="23.25">
      <c r="A296" s="4"/>
      <c r="B296" s="4"/>
      <c r="C296" s="97"/>
      <c r="D296" s="97"/>
      <c r="E296" s="98"/>
      <c r="F296" s="99"/>
      <c r="G296" s="100"/>
      <c r="H296" s="98"/>
      <c r="I296" s="98"/>
      <c r="J296" s="99"/>
      <c r="K296" s="4"/>
      <c r="L296" s="101"/>
      <c r="M296" s="102"/>
      <c r="N296" s="102"/>
      <c r="O296" s="102"/>
      <c r="P296" s="102"/>
      <c r="Q296" s="102"/>
      <c r="R296" s="4"/>
      <c r="S296" s="98"/>
    </row>
    <row r="297" spans="1:19" ht="23.25">
      <c r="A297" s="4"/>
      <c r="B297" s="4"/>
      <c r="C297" s="97"/>
      <c r="D297" s="97"/>
      <c r="E297" s="98"/>
      <c r="F297" s="99"/>
      <c r="G297" s="100"/>
      <c r="H297" s="98"/>
      <c r="I297" s="98"/>
      <c r="J297" s="99"/>
      <c r="K297" s="4"/>
      <c r="L297" s="101"/>
      <c r="M297" s="102"/>
      <c r="N297" s="102"/>
      <c r="O297" s="102"/>
      <c r="P297" s="102"/>
      <c r="Q297" s="102"/>
      <c r="R297" s="4"/>
      <c r="S297" s="98"/>
    </row>
    <row r="298" spans="1:19" ht="23.25">
      <c r="A298" s="4"/>
      <c r="B298" s="4"/>
      <c r="C298" s="97"/>
      <c r="D298" s="97"/>
      <c r="E298" s="98"/>
      <c r="F298" s="99"/>
      <c r="G298" s="100"/>
      <c r="H298" s="98"/>
      <c r="I298" s="98"/>
      <c r="J298" s="99"/>
      <c r="K298" s="4"/>
      <c r="L298" s="101"/>
      <c r="M298" s="102"/>
      <c r="N298" s="102"/>
      <c r="O298" s="102"/>
      <c r="P298" s="102"/>
      <c r="Q298" s="102"/>
      <c r="R298" s="4"/>
      <c r="S298" s="98"/>
    </row>
    <row r="299" spans="1:19" ht="23.25">
      <c r="A299" s="4"/>
      <c r="B299" s="4"/>
      <c r="C299" s="97"/>
      <c r="D299" s="97"/>
      <c r="E299" s="98"/>
      <c r="F299" s="99"/>
      <c r="G299" s="100"/>
      <c r="H299" s="98"/>
      <c r="I299" s="98"/>
      <c r="J299" s="99"/>
      <c r="K299" s="4"/>
      <c r="L299" s="101"/>
      <c r="M299" s="102"/>
      <c r="N299" s="102"/>
      <c r="O299" s="102"/>
      <c r="P299" s="102"/>
      <c r="Q299" s="102"/>
      <c r="R299" s="4"/>
      <c r="S299" s="98"/>
    </row>
    <row r="300" spans="1:19" ht="23.25">
      <c r="A300" s="4"/>
      <c r="B300" s="4"/>
      <c r="C300" s="97"/>
      <c r="D300" s="97"/>
      <c r="E300" s="98"/>
      <c r="F300" s="99"/>
      <c r="G300" s="100"/>
      <c r="H300" s="98"/>
      <c r="I300" s="98"/>
      <c r="J300" s="99"/>
      <c r="K300" s="4"/>
      <c r="L300" s="101"/>
      <c r="M300" s="102"/>
      <c r="N300" s="102"/>
      <c r="O300" s="102"/>
      <c r="P300" s="102"/>
      <c r="Q300" s="102"/>
      <c r="R300" s="4"/>
      <c r="S300" s="98"/>
    </row>
    <row r="301" spans="1:19" ht="23.25">
      <c r="A301" s="4"/>
      <c r="B301" s="4"/>
      <c r="C301" s="97"/>
      <c r="D301" s="97"/>
      <c r="E301" s="98"/>
      <c r="F301" s="99"/>
      <c r="G301" s="100"/>
      <c r="H301" s="98"/>
      <c r="I301" s="98"/>
      <c r="J301" s="99"/>
      <c r="K301" s="4"/>
      <c r="L301" s="101"/>
      <c r="M301" s="102"/>
      <c r="N301" s="102"/>
      <c r="O301" s="102"/>
      <c r="P301" s="102"/>
      <c r="Q301" s="102"/>
      <c r="R301" s="4"/>
      <c r="S301" s="98"/>
    </row>
    <row r="302" spans="1:19" ht="23.25">
      <c r="A302" s="4"/>
      <c r="B302" s="4"/>
      <c r="C302" s="97"/>
      <c r="D302" s="97"/>
      <c r="E302" s="98"/>
      <c r="F302" s="99"/>
      <c r="G302" s="100"/>
      <c r="H302" s="98"/>
      <c r="I302" s="98"/>
      <c r="J302" s="99"/>
      <c r="K302" s="4"/>
      <c r="L302" s="101"/>
      <c r="M302" s="102"/>
      <c r="N302" s="102"/>
      <c r="O302" s="102"/>
      <c r="P302" s="102"/>
      <c r="Q302" s="102"/>
      <c r="R302" s="4"/>
      <c r="S302" s="98"/>
    </row>
    <row r="303" spans="1:19" ht="23.25">
      <c r="A303" s="4"/>
      <c r="B303" s="4"/>
      <c r="C303" s="97"/>
      <c r="D303" s="97"/>
      <c r="E303" s="98"/>
      <c r="F303" s="99"/>
      <c r="G303" s="100"/>
      <c r="H303" s="98"/>
      <c r="I303" s="98"/>
      <c r="J303" s="99"/>
      <c r="K303" s="4"/>
      <c r="L303" s="101"/>
      <c r="M303" s="102"/>
      <c r="N303" s="102"/>
      <c r="O303" s="102"/>
      <c r="P303" s="102"/>
      <c r="Q303" s="102"/>
      <c r="R303" s="4"/>
      <c r="S303" s="98"/>
    </row>
  </sheetData>
  <sheetProtection/>
  <mergeCells count="42">
    <mergeCell ref="A32:S32"/>
    <mergeCell ref="A36:L36"/>
    <mergeCell ref="A39:S39"/>
    <mergeCell ref="A1:S1"/>
    <mergeCell ref="A2:S2"/>
    <mergeCell ref="A4:S4"/>
    <mergeCell ref="A14:L14"/>
    <mergeCell ref="A15:S15"/>
    <mergeCell ref="A17:L17"/>
    <mergeCell ref="A18:S18"/>
    <mergeCell ref="A21:L21"/>
    <mergeCell ref="A22:S22"/>
    <mergeCell ref="A25:L25"/>
    <mergeCell ref="A26:S26"/>
    <mergeCell ref="A31:L31"/>
    <mergeCell ref="A48:L48"/>
    <mergeCell ref="A49:S49"/>
    <mergeCell ref="A52:L52"/>
    <mergeCell ref="A101:S101"/>
    <mergeCell ref="A105:L105"/>
    <mergeCell ref="A106:S106"/>
    <mergeCell ref="A74:S74"/>
    <mergeCell ref="A107:R107"/>
    <mergeCell ref="A53:S53"/>
    <mergeCell ref="A89:L89"/>
    <mergeCell ref="A90:S90"/>
    <mergeCell ref="A91:R91"/>
    <mergeCell ref="A92:S92"/>
    <mergeCell ref="A100:L100"/>
    <mergeCell ref="A109:S109"/>
    <mergeCell ref="A197:L197"/>
    <mergeCell ref="A198:S198"/>
    <mergeCell ref="A211:L211"/>
    <mergeCell ref="A214:S214"/>
    <mergeCell ref="A216:L216"/>
    <mergeCell ref="A144:S144"/>
    <mergeCell ref="A179:S179"/>
    <mergeCell ref="A225:L225"/>
    <mergeCell ref="A217:S217"/>
    <mergeCell ref="A219:L219"/>
    <mergeCell ref="A220:S220"/>
    <mergeCell ref="A224:L224"/>
  </mergeCells>
  <printOptions/>
  <pageMargins left="0.2362204724409449" right="0.17" top="0.7480314960629921" bottom="0.17" header="0.2362204724409449" footer="0.15748031496062992"/>
  <pageSetup horizontalDpi="600" verticalDpi="600" orientation="portrait" paperSize="9" scale="75" r:id="rId1"/>
  <headerFooter>
    <oddHeader>&amp;R&amp;"TH Niramit AS,ธรรมดา"&amp;16แบบฟอร์ม 6.1
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23"/>
  <sheetViews>
    <sheetView tabSelected="1" view="pageBreakPreview" zoomScaleSheetLayoutView="100" workbookViewId="0" topLeftCell="A119">
      <selection activeCell="B246" sqref="B246"/>
    </sheetView>
  </sheetViews>
  <sheetFormatPr defaultColWidth="9.140625" defaultRowHeight="15"/>
  <cols>
    <col min="1" max="1" width="5.8515625" style="2" customWidth="1"/>
    <col min="2" max="2" width="31.8515625" style="2" customWidth="1"/>
    <col min="3" max="3" width="11.57421875" style="10" bestFit="1" customWidth="1"/>
    <col min="4" max="4" width="22.140625" style="10" customWidth="1"/>
    <col min="5" max="5" width="10.57421875" style="1" hidden="1" customWidth="1"/>
    <col min="6" max="6" width="10.57421875" style="7" hidden="1" customWidth="1"/>
    <col min="7" max="7" width="10.57421875" style="32" hidden="1" customWidth="1"/>
    <col min="8" max="8" width="10.57421875" style="1" hidden="1" customWidth="1"/>
    <col min="9" max="9" width="4.00390625" style="1" hidden="1" customWidth="1"/>
    <col min="10" max="10" width="8.7109375" style="7" bestFit="1" customWidth="1"/>
    <col min="11" max="11" width="6.7109375" style="2" hidden="1" customWidth="1"/>
    <col min="12" max="12" width="11.57421875" style="49" customWidth="1"/>
    <col min="13" max="13" width="13.00390625" style="34" hidden="1" customWidth="1"/>
    <col min="14" max="14" width="13.140625" style="34" hidden="1" customWidth="1"/>
    <col min="15" max="15" width="12.7109375" style="34" hidden="1" customWidth="1"/>
    <col min="16" max="17" width="13.140625" style="34" hidden="1" customWidth="1"/>
    <col min="18" max="18" width="16.421875" style="2" bestFit="1" customWidth="1"/>
    <col min="19" max="19" width="15.57421875" style="1" bestFit="1" customWidth="1"/>
    <col min="20" max="16384" width="9.140625" style="5" customWidth="1"/>
  </cols>
  <sheetData>
    <row r="1" spans="1:24" ht="23.25">
      <c r="A1" s="212" t="s">
        <v>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118"/>
      <c r="U1" s="118"/>
      <c r="V1" s="3"/>
      <c r="W1" s="3"/>
      <c r="X1" s="4"/>
    </row>
    <row r="2" spans="1:24" ht="24">
      <c r="A2" s="213" t="s">
        <v>243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119"/>
      <c r="U2" s="119"/>
      <c r="V2" s="6"/>
      <c r="W2" s="6"/>
      <c r="X2" s="6"/>
    </row>
    <row r="3" spans="1:24" ht="99">
      <c r="A3" s="51" t="s">
        <v>0</v>
      </c>
      <c r="B3" s="51" t="s">
        <v>9</v>
      </c>
      <c r="C3" s="52" t="s">
        <v>1</v>
      </c>
      <c r="D3" s="52" t="s">
        <v>2</v>
      </c>
      <c r="E3" s="53" t="s">
        <v>103</v>
      </c>
      <c r="F3" s="54" t="s">
        <v>104</v>
      </c>
      <c r="G3" s="54" t="s">
        <v>105</v>
      </c>
      <c r="H3" s="53" t="s">
        <v>106</v>
      </c>
      <c r="I3" s="53" t="s">
        <v>107</v>
      </c>
      <c r="J3" s="55" t="s">
        <v>8</v>
      </c>
      <c r="K3" s="56" t="s">
        <v>90</v>
      </c>
      <c r="L3" s="57" t="s">
        <v>3</v>
      </c>
      <c r="M3" s="53" t="s">
        <v>103</v>
      </c>
      <c r="N3" s="54" t="s">
        <v>104</v>
      </c>
      <c r="O3" s="54" t="s">
        <v>105</v>
      </c>
      <c r="P3" s="53" t="s">
        <v>106</v>
      </c>
      <c r="Q3" s="53" t="s">
        <v>107</v>
      </c>
      <c r="R3" s="56" t="s">
        <v>11</v>
      </c>
      <c r="S3" s="56" t="s">
        <v>10</v>
      </c>
      <c r="T3" s="4"/>
      <c r="U3" s="4"/>
      <c r="V3" s="4"/>
      <c r="W3" s="4"/>
      <c r="X3" s="4"/>
    </row>
    <row r="4" spans="1:19" ht="24.75" hidden="1">
      <c r="A4" s="181" t="s">
        <v>378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3"/>
    </row>
    <row r="5" spans="1:19" ht="24.75" hidden="1">
      <c r="A5" s="58">
        <v>1</v>
      </c>
      <c r="B5" s="59" t="s">
        <v>144</v>
      </c>
      <c r="C5" s="60" t="s">
        <v>5</v>
      </c>
      <c r="D5" s="60" t="s">
        <v>111</v>
      </c>
      <c r="E5" s="61">
        <v>320</v>
      </c>
      <c r="F5" s="62">
        <v>75</v>
      </c>
      <c r="G5" s="62">
        <v>130</v>
      </c>
      <c r="H5" s="63"/>
      <c r="I5" s="61">
        <v>115</v>
      </c>
      <c r="J5" s="64">
        <f aca="true" t="shared" si="0" ref="J5:J13">SUM(E5:I5)</f>
        <v>640</v>
      </c>
      <c r="K5" s="65" t="s">
        <v>102</v>
      </c>
      <c r="L5" s="66">
        <v>90</v>
      </c>
      <c r="M5" s="67">
        <f aca="true" t="shared" si="1" ref="M5:M13">SUM(E5*L5)</f>
        <v>28800</v>
      </c>
      <c r="N5" s="67">
        <f aca="true" t="shared" si="2" ref="N5:N13">SUM(F5*L5)</f>
        <v>6750</v>
      </c>
      <c r="O5" s="67">
        <f aca="true" t="shared" si="3" ref="O5:O13">SUM(G5*L5)</f>
        <v>11700</v>
      </c>
      <c r="P5" s="67">
        <f aca="true" t="shared" si="4" ref="P5:P13">SUM(H5*L5)</f>
        <v>0</v>
      </c>
      <c r="Q5" s="67">
        <f aca="true" t="shared" si="5" ref="Q5:Q13">SUM(I5*L5)</f>
        <v>10350</v>
      </c>
      <c r="R5" s="68">
        <f aca="true" t="shared" si="6" ref="R5:R13">SUM(M5:Q5)</f>
        <v>57600</v>
      </c>
      <c r="S5" s="69" t="s">
        <v>215</v>
      </c>
    </row>
    <row r="6" spans="1:19" ht="24.75" hidden="1">
      <c r="A6" s="58">
        <v>2</v>
      </c>
      <c r="B6" s="59" t="s">
        <v>144</v>
      </c>
      <c r="C6" s="60" t="s">
        <v>4</v>
      </c>
      <c r="D6" s="60" t="s">
        <v>110</v>
      </c>
      <c r="E6" s="61">
        <v>25</v>
      </c>
      <c r="F6" s="62">
        <v>95</v>
      </c>
      <c r="G6" s="62">
        <v>130</v>
      </c>
      <c r="H6" s="63">
        <v>140</v>
      </c>
      <c r="I6" s="61">
        <v>255</v>
      </c>
      <c r="J6" s="64">
        <f t="shared" si="0"/>
        <v>645</v>
      </c>
      <c r="K6" s="65" t="s">
        <v>102</v>
      </c>
      <c r="L6" s="66">
        <v>105</v>
      </c>
      <c r="M6" s="67">
        <f t="shared" si="1"/>
        <v>2625</v>
      </c>
      <c r="N6" s="67">
        <f t="shared" si="2"/>
        <v>9975</v>
      </c>
      <c r="O6" s="67">
        <f t="shared" si="3"/>
        <v>13650</v>
      </c>
      <c r="P6" s="67">
        <f t="shared" si="4"/>
        <v>14700</v>
      </c>
      <c r="Q6" s="67">
        <f t="shared" si="5"/>
        <v>26775</v>
      </c>
      <c r="R6" s="68">
        <f t="shared" si="6"/>
        <v>67725</v>
      </c>
      <c r="S6" s="69" t="s">
        <v>215</v>
      </c>
    </row>
    <row r="7" spans="1:19" ht="24.75" hidden="1">
      <c r="A7" s="58">
        <v>3</v>
      </c>
      <c r="B7" s="59" t="s">
        <v>145</v>
      </c>
      <c r="C7" s="60" t="s">
        <v>4</v>
      </c>
      <c r="D7" s="60" t="s">
        <v>112</v>
      </c>
      <c r="E7" s="61"/>
      <c r="F7" s="62"/>
      <c r="G7" s="62">
        <v>5</v>
      </c>
      <c r="H7" s="63"/>
      <c r="I7" s="61"/>
      <c r="J7" s="64">
        <f t="shared" si="0"/>
        <v>5</v>
      </c>
      <c r="K7" s="65" t="s">
        <v>102</v>
      </c>
      <c r="L7" s="66">
        <v>265</v>
      </c>
      <c r="M7" s="67">
        <f t="shared" si="1"/>
        <v>0</v>
      </c>
      <c r="N7" s="67">
        <f t="shared" si="2"/>
        <v>0</v>
      </c>
      <c r="O7" s="67">
        <f t="shared" si="3"/>
        <v>1325</v>
      </c>
      <c r="P7" s="67">
        <f t="shared" si="4"/>
        <v>0</v>
      </c>
      <c r="Q7" s="67">
        <f t="shared" si="5"/>
        <v>0</v>
      </c>
      <c r="R7" s="68">
        <f t="shared" si="6"/>
        <v>1325</v>
      </c>
      <c r="S7" s="69" t="s">
        <v>215</v>
      </c>
    </row>
    <row r="8" spans="1:19" ht="24.75" hidden="1">
      <c r="A8" s="58">
        <v>4</v>
      </c>
      <c r="B8" s="59" t="s">
        <v>146</v>
      </c>
      <c r="C8" s="60" t="s">
        <v>4</v>
      </c>
      <c r="D8" s="60" t="s">
        <v>113</v>
      </c>
      <c r="E8" s="61"/>
      <c r="F8" s="62"/>
      <c r="G8" s="62"/>
      <c r="H8" s="63"/>
      <c r="I8" s="61">
        <v>10</v>
      </c>
      <c r="J8" s="64">
        <f t="shared" si="0"/>
        <v>10</v>
      </c>
      <c r="K8" s="65" t="s">
        <v>102</v>
      </c>
      <c r="L8" s="66">
        <v>130</v>
      </c>
      <c r="M8" s="67">
        <f t="shared" si="1"/>
        <v>0</v>
      </c>
      <c r="N8" s="67">
        <f t="shared" si="2"/>
        <v>0</v>
      </c>
      <c r="O8" s="67">
        <f t="shared" si="3"/>
        <v>0</v>
      </c>
      <c r="P8" s="67">
        <f t="shared" si="4"/>
        <v>0</v>
      </c>
      <c r="Q8" s="67">
        <f t="shared" si="5"/>
        <v>1300</v>
      </c>
      <c r="R8" s="68">
        <f t="shared" si="6"/>
        <v>1300</v>
      </c>
      <c r="S8" s="69" t="s">
        <v>215</v>
      </c>
    </row>
    <row r="9" spans="1:19" ht="24.75" hidden="1">
      <c r="A9" s="58">
        <v>5</v>
      </c>
      <c r="B9" s="59" t="s">
        <v>147</v>
      </c>
      <c r="C9" s="60" t="s">
        <v>4</v>
      </c>
      <c r="D9" s="60" t="s">
        <v>114</v>
      </c>
      <c r="E9" s="61"/>
      <c r="F9" s="62"/>
      <c r="G9" s="62">
        <v>5</v>
      </c>
      <c r="H9" s="63"/>
      <c r="I9" s="61">
        <v>3</v>
      </c>
      <c r="J9" s="64">
        <f t="shared" si="0"/>
        <v>8</v>
      </c>
      <c r="K9" s="65" t="s">
        <v>102</v>
      </c>
      <c r="L9" s="66">
        <v>145</v>
      </c>
      <c r="M9" s="67">
        <f t="shared" si="1"/>
        <v>0</v>
      </c>
      <c r="N9" s="67">
        <f t="shared" si="2"/>
        <v>0</v>
      </c>
      <c r="O9" s="67">
        <f t="shared" si="3"/>
        <v>725</v>
      </c>
      <c r="P9" s="67">
        <f t="shared" si="4"/>
        <v>0</v>
      </c>
      <c r="Q9" s="67">
        <f t="shared" si="5"/>
        <v>435</v>
      </c>
      <c r="R9" s="68">
        <f t="shared" si="6"/>
        <v>1160</v>
      </c>
      <c r="S9" s="69" t="s">
        <v>215</v>
      </c>
    </row>
    <row r="10" spans="1:19" ht="24.75" hidden="1">
      <c r="A10" s="58">
        <v>6</v>
      </c>
      <c r="B10" s="59" t="s">
        <v>148</v>
      </c>
      <c r="C10" s="60" t="s">
        <v>210</v>
      </c>
      <c r="D10" s="60" t="s">
        <v>115</v>
      </c>
      <c r="E10" s="61"/>
      <c r="F10" s="62">
        <v>5</v>
      </c>
      <c r="G10" s="62"/>
      <c r="H10" s="63">
        <v>2</v>
      </c>
      <c r="I10" s="61">
        <v>4</v>
      </c>
      <c r="J10" s="64">
        <f t="shared" si="0"/>
        <v>11</v>
      </c>
      <c r="K10" s="65" t="s">
        <v>101</v>
      </c>
      <c r="L10" s="66">
        <v>65</v>
      </c>
      <c r="M10" s="67">
        <f t="shared" si="1"/>
        <v>0</v>
      </c>
      <c r="N10" s="67">
        <f t="shared" si="2"/>
        <v>325</v>
      </c>
      <c r="O10" s="67">
        <f t="shared" si="3"/>
        <v>0</v>
      </c>
      <c r="P10" s="67">
        <f t="shared" si="4"/>
        <v>130</v>
      </c>
      <c r="Q10" s="67">
        <f t="shared" si="5"/>
        <v>260</v>
      </c>
      <c r="R10" s="68">
        <f t="shared" si="6"/>
        <v>715</v>
      </c>
      <c r="S10" s="69" t="s">
        <v>215</v>
      </c>
    </row>
    <row r="11" spans="1:19" ht="24.75" hidden="1">
      <c r="A11" s="58">
        <v>7</v>
      </c>
      <c r="B11" s="59" t="s">
        <v>149</v>
      </c>
      <c r="C11" s="60" t="s">
        <v>210</v>
      </c>
      <c r="D11" s="60" t="s">
        <v>116</v>
      </c>
      <c r="E11" s="61"/>
      <c r="F11" s="62"/>
      <c r="G11" s="62"/>
      <c r="H11" s="63"/>
      <c r="I11" s="61">
        <v>2</v>
      </c>
      <c r="J11" s="64">
        <f t="shared" si="0"/>
        <v>2</v>
      </c>
      <c r="K11" s="65" t="s">
        <v>101</v>
      </c>
      <c r="L11" s="66">
        <v>75</v>
      </c>
      <c r="M11" s="67">
        <f t="shared" si="1"/>
        <v>0</v>
      </c>
      <c r="N11" s="67">
        <f t="shared" si="2"/>
        <v>0</v>
      </c>
      <c r="O11" s="67">
        <f t="shared" si="3"/>
        <v>0</v>
      </c>
      <c r="P11" s="67">
        <f t="shared" si="4"/>
        <v>0</v>
      </c>
      <c r="Q11" s="67">
        <f t="shared" si="5"/>
        <v>150</v>
      </c>
      <c r="R11" s="68">
        <f t="shared" si="6"/>
        <v>150</v>
      </c>
      <c r="S11" s="69" t="s">
        <v>215</v>
      </c>
    </row>
    <row r="12" spans="1:19" ht="24.75" hidden="1">
      <c r="A12" s="58">
        <v>8</v>
      </c>
      <c r="B12" s="59" t="s">
        <v>150</v>
      </c>
      <c r="C12" s="60" t="s">
        <v>210</v>
      </c>
      <c r="D12" s="60" t="s">
        <v>117</v>
      </c>
      <c r="E12" s="61"/>
      <c r="F12" s="62">
        <v>5</v>
      </c>
      <c r="G12" s="62"/>
      <c r="H12" s="63">
        <v>12</v>
      </c>
      <c r="I12" s="61">
        <v>10</v>
      </c>
      <c r="J12" s="64">
        <f t="shared" si="0"/>
        <v>27</v>
      </c>
      <c r="K12" s="65" t="s">
        <v>101</v>
      </c>
      <c r="L12" s="66">
        <v>75</v>
      </c>
      <c r="M12" s="67">
        <f t="shared" si="1"/>
        <v>0</v>
      </c>
      <c r="N12" s="67">
        <f t="shared" si="2"/>
        <v>375</v>
      </c>
      <c r="O12" s="67">
        <f t="shared" si="3"/>
        <v>0</v>
      </c>
      <c r="P12" s="67">
        <f t="shared" si="4"/>
        <v>900</v>
      </c>
      <c r="Q12" s="67">
        <f t="shared" si="5"/>
        <v>750</v>
      </c>
      <c r="R12" s="68">
        <f t="shared" si="6"/>
        <v>2025</v>
      </c>
      <c r="S12" s="69" t="s">
        <v>215</v>
      </c>
    </row>
    <row r="13" spans="1:19" ht="24.75" hidden="1">
      <c r="A13" s="58">
        <v>9</v>
      </c>
      <c r="B13" s="70" t="s">
        <v>151</v>
      </c>
      <c r="C13" s="60" t="s">
        <v>109</v>
      </c>
      <c r="D13" s="60" t="s">
        <v>211</v>
      </c>
      <c r="E13" s="61"/>
      <c r="F13" s="62">
        <v>6</v>
      </c>
      <c r="G13" s="62"/>
      <c r="H13" s="63"/>
      <c r="I13" s="61">
        <v>5</v>
      </c>
      <c r="J13" s="64">
        <f t="shared" si="0"/>
        <v>11</v>
      </c>
      <c r="K13" s="71" t="s">
        <v>102</v>
      </c>
      <c r="L13" s="72">
        <v>160</v>
      </c>
      <c r="M13" s="67">
        <f t="shared" si="1"/>
        <v>0</v>
      </c>
      <c r="N13" s="67">
        <f t="shared" si="2"/>
        <v>960</v>
      </c>
      <c r="O13" s="67">
        <f t="shared" si="3"/>
        <v>0</v>
      </c>
      <c r="P13" s="67">
        <f t="shared" si="4"/>
        <v>0</v>
      </c>
      <c r="Q13" s="67">
        <f t="shared" si="5"/>
        <v>800</v>
      </c>
      <c r="R13" s="68">
        <f t="shared" si="6"/>
        <v>1760</v>
      </c>
      <c r="S13" s="69" t="s">
        <v>215</v>
      </c>
    </row>
    <row r="14" spans="1:19" ht="24.75" hidden="1">
      <c r="A14" s="193" t="s">
        <v>394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R14" s="89">
        <f>SUM(R5:R13)</f>
        <v>133760</v>
      </c>
      <c r="S14" s="91">
        <f>SUM(R5:R13)</f>
        <v>133760</v>
      </c>
    </row>
    <row r="15" spans="1:19" ht="24.75" hidden="1">
      <c r="A15" s="181" t="s">
        <v>379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3"/>
    </row>
    <row r="16" spans="1:19" ht="24.75" hidden="1">
      <c r="A16" s="58">
        <v>1</v>
      </c>
      <c r="B16" s="59" t="s">
        <v>52</v>
      </c>
      <c r="C16" s="60" t="s">
        <v>119</v>
      </c>
      <c r="D16" s="60" t="s">
        <v>201</v>
      </c>
      <c r="E16" s="61">
        <v>24</v>
      </c>
      <c r="F16" s="62">
        <v>5</v>
      </c>
      <c r="G16" s="62">
        <v>6</v>
      </c>
      <c r="H16" s="63"/>
      <c r="I16" s="61">
        <v>13</v>
      </c>
      <c r="J16" s="64">
        <f>SUM(E16:I16)</f>
        <v>48</v>
      </c>
      <c r="K16" s="65" t="s">
        <v>92</v>
      </c>
      <c r="L16" s="66">
        <v>62</v>
      </c>
      <c r="M16" s="67">
        <f>SUM(E16*L16)</f>
        <v>1488</v>
      </c>
      <c r="N16" s="67">
        <f>SUM(F16*L16)</f>
        <v>310</v>
      </c>
      <c r="O16" s="67">
        <f>SUM(G16*L16)</f>
        <v>372</v>
      </c>
      <c r="P16" s="67">
        <f>SUM(H16*L16)</f>
        <v>0</v>
      </c>
      <c r="Q16" s="67">
        <f>SUM(I16*L16)</f>
        <v>806</v>
      </c>
      <c r="R16" s="68">
        <f>SUM(M16:Q16)</f>
        <v>2976</v>
      </c>
      <c r="S16" s="69" t="s">
        <v>215</v>
      </c>
    </row>
    <row r="17" spans="1:19" ht="24.75" hidden="1">
      <c r="A17" s="193" t="s">
        <v>394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R17" s="89">
        <f>SUM(R16)</f>
        <v>2976</v>
      </c>
      <c r="S17" s="91">
        <f>SUM(R16)</f>
        <v>2976</v>
      </c>
    </row>
    <row r="18" spans="1:19" ht="24.75" hidden="1">
      <c r="A18" s="181" t="s">
        <v>393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3"/>
    </row>
    <row r="19" spans="1:19" ht="24.75" hidden="1">
      <c r="A19" s="1">
        <v>1</v>
      </c>
      <c r="B19" s="2" t="s">
        <v>330</v>
      </c>
      <c r="C19" s="10" t="s">
        <v>335</v>
      </c>
      <c r="D19" s="10" t="s">
        <v>331</v>
      </c>
      <c r="E19" s="104"/>
      <c r="F19" s="104"/>
      <c r="G19" s="104"/>
      <c r="H19" s="104"/>
      <c r="I19" s="104"/>
      <c r="J19" s="7">
        <v>3</v>
      </c>
      <c r="K19" s="104"/>
      <c r="L19" s="44">
        <v>3800</v>
      </c>
      <c r="M19" s="104"/>
      <c r="N19" s="104"/>
      <c r="O19" s="104"/>
      <c r="P19" s="104"/>
      <c r="Q19" s="104"/>
      <c r="R19" s="9">
        <f>+J19*L19</f>
        <v>11400</v>
      </c>
      <c r="S19" s="69" t="s">
        <v>215</v>
      </c>
    </row>
    <row r="20" spans="1:19" ht="24.75" hidden="1">
      <c r="A20" s="1">
        <v>2</v>
      </c>
      <c r="B20" s="2" t="s">
        <v>337</v>
      </c>
      <c r="C20" s="10" t="s">
        <v>336</v>
      </c>
      <c r="D20" s="10" t="s">
        <v>338</v>
      </c>
      <c r="E20" s="104"/>
      <c r="F20" s="104"/>
      <c r="G20" s="104"/>
      <c r="H20" s="104"/>
      <c r="I20" s="104"/>
      <c r="J20" s="7">
        <v>3</v>
      </c>
      <c r="K20" s="104"/>
      <c r="L20" s="44">
        <v>5200</v>
      </c>
      <c r="M20" s="104"/>
      <c r="N20" s="104"/>
      <c r="O20" s="104"/>
      <c r="P20" s="104"/>
      <c r="Q20" s="104"/>
      <c r="R20" s="9">
        <f>+J20*L20</f>
        <v>15600</v>
      </c>
      <c r="S20" s="69" t="s">
        <v>215</v>
      </c>
    </row>
    <row r="21" spans="1:19" ht="24.75" hidden="1">
      <c r="A21" s="193" t="s">
        <v>394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R21" s="89">
        <f>SUM(R19:R20)</f>
        <v>27000</v>
      </c>
      <c r="S21" s="91">
        <f>SUM(R19:R20)</f>
        <v>27000</v>
      </c>
    </row>
    <row r="22" spans="1:19" ht="24.75" hidden="1">
      <c r="A22" s="181" t="s">
        <v>380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1:19" ht="24.75" hidden="1">
      <c r="A23" s="58">
        <v>1</v>
      </c>
      <c r="B23" s="59" t="s">
        <v>43</v>
      </c>
      <c r="C23" s="60" t="s">
        <v>132</v>
      </c>
      <c r="D23" s="60"/>
      <c r="E23" s="61">
        <v>216</v>
      </c>
      <c r="F23" s="62">
        <v>24</v>
      </c>
      <c r="G23" s="62">
        <v>38</v>
      </c>
      <c r="H23" s="63">
        <v>144</v>
      </c>
      <c r="I23" s="61">
        <v>396</v>
      </c>
      <c r="J23" s="64">
        <f>SUM(E23:I23)</f>
        <v>818</v>
      </c>
      <c r="K23" s="65" t="s">
        <v>91</v>
      </c>
      <c r="L23" s="66">
        <v>4.44</v>
      </c>
      <c r="M23" s="67">
        <f>SUM(E23*L23)</f>
        <v>959.0400000000001</v>
      </c>
      <c r="N23" s="67">
        <f>SUM(F23*L23)</f>
        <v>106.56</v>
      </c>
      <c r="O23" s="67">
        <f>SUM(G23*L23)</f>
        <v>168.72000000000003</v>
      </c>
      <c r="P23" s="67">
        <f>SUM(H23*L23)</f>
        <v>639.36</v>
      </c>
      <c r="Q23" s="67">
        <f>SUM(I23*L23)</f>
        <v>1758.2400000000002</v>
      </c>
      <c r="R23" s="68">
        <f>SUM(M23:Q23)</f>
        <v>3631.9200000000005</v>
      </c>
      <c r="S23" s="69" t="s">
        <v>215</v>
      </c>
    </row>
    <row r="24" spans="1:19" ht="24.75" hidden="1">
      <c r="A24" s="58">
        <v>2</v>
      </c>
      <c r="B24" s="59" t="s">
        <v>44</v>
      </c>
      <c r="C24" s="60" t="s">
        <v>132</v>
      </c>
      <c r="D24" s="60" t="s">
        <v>367</v>
      </c>
      <c r="E24" s="61">
        <v>20</v>
      </c>
      <c r="F24" s="62">
        <v>1</v>
      </c>
      <c r="G24" s="62"/>
      <c r="H24" s="63"/>
      <c r="I24" s="61"/>
      <c r="J24" s="64">
        <f>SUM(E24:I24)</f>
        <v>21</v>
      </c>
      <c r="K24" s="65" t="s">
        <v>98</v>
      </c>
      <c r="L24" s="66">
        <v>1005</v>
      </c>
      <c r="M24" s="67">
        <f>SUM(E24*L24)</f>
        <v>20100</v>
      </c>
      <c r="N24" s="67">
        <f>SUM(F24*L24)</f>
        <v>1005</v>
      </c>
      <c r="O24" s="67">
        <f>SUM(G24*L24)</f>
        <v>0</v>
      </c>
      <c r="P24" s="67">
        <f>SUM(H24*L24)</f>
        <v>0</v>
      </c>
      <c r="Q24" s="67">
        <f>SUM(I24*L24)</f>
        <v>0</v>
      </c>
      <c r="R24" s="68">
        <f>SUM(M24:Q24)</f>
        <v>21105</v>
      </c>
      <c r="S24" s="69" t="s">
        <v>215</v>
      </c>
    </row>
    <row r="25" spans="1:19" ht="24.75" hidden="1">
      <c r="A25" s="193" t="s">
        <v>394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R25" s="89">
        <f>SUM(R23:R24)</f>
        <v>24736.920000000002</v>
      </c>
      <c r="S25" s="91">
        <f>SUM(R23:R24)</f>
        <v>24736.920000000002</v>
      </c>
    </row>
    <row r="26" spans="1:19" ht="24.75" hidden="1">
      <c r="A26" s="196" t="s">
        <v>381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8"/>
    </row>
    <row r="27" spans="1:19" ht="24.75" hidden="1">
      <c r="A27" s="58">
        <v>1</v>
      </c>
      <c r="B27" s="59" t="s">
        <v>207</v>
      </c>
      <c r="C27" s="60" t="s">
        <v>140</v>
      </c>
      <c r="D27" s="60" t="s">
        <v>208</v>
      </c>
      <c r="E27" s="61">
        <v>30</v>
      </c>
      <c r="F27" s="62">
        <v>6</v>
      </c>
      <c r="G27" s="62">
        <v>16</v>
      </c>
      <c r="H27" s="63">
        <v>8</v>
      </c>
      <c r="I27" s="61">
        <v>24</v>
      </c>
      <c r="J27" s="64">
        <f>SUM(E27:I27)</f>
        <v>84</v>
      </c>
      <c r="K27" s="65" t="s">
        <v>99</v>
      </c>
      <c r="L27" s="66">
        <v>19</v>
      </c>
      <c r="M27" s="67">
        <f>SUM(E27*L27)</f>
        <v>570</v>
      </c>
      <c r="N27" s="67">
        <f>SUM(F27*L27)</f>
        <v>114</v>
      </c>
      <c r="O27" s="67">
        <f>SUM(G27*L27)</f>
        <v>304</v>
      </c>
      <c r="P27" s="67">
        <f>SUM(H27*L27)</f>
        <v>152</v>
      </c>
      <c r="Q27" s="67">
        <f>SUM(I27*L27)</f>
        <v>456</v>
      </c>
      <c r="R27" s="68">
        <f>SUM(M27:Q27)</f>
        <v>1596</v>
      </c>
      <c r="S27" s="69" t="s">
        <v>215</v>
      </c>
    </row>
    <row r="28" spans="1:19" ht="24.75" hidden="1">
      <c r="A28" s="58">
        <v>2</v>
      </c>
      <c r="B28" s="59" t="s">
        <v>76</v>
      </c>
      <c r="C28" s="60" t="s">
        <v>140</v>
      </c>
      <c r="D28" s="60" t="s">
        <v>209</v>
      </c>
      <c r="E28" s="61">
        <v>24</v>
      </c>
      <c r="F28" s="62">
        <v>6</v>
      </c>
      <c r="G28" s="62">
        <v>16</v>
      </c>
      <c r="H28" s="63">
        <v>18</v>
      </c>
      <c r="I28" s="61">
        <v>88</v>
      </c>
      <c r="J28" s="64">
        <f>SUM(E28:I28)</f>
        <v>152</v>
      </c>
      <c r="K28" s="65" t="s">
        <v>99</v>
      </c>
      <c r="L28" s="66">
        <v>19</v>
      </c>
      <c r="M28" s="67">
        <f>SUM(E28*L28)</f>
        <v>456</v>
      </c>
      <c r="N28" s="67">
        <f>SUM(F28*L28)</f>
        <v>114</v>
      </c>
      <c r="O28" s="67">
        <f>SUM(G28*L28)</f>
        <v>304</v>
      </c>
      <c r="P28" s="67">
        <f>SUM(H28*L28)</f>
        <v>342</v>
      </c>
      <c r="Q28" s="67">
        <f>SUM(I28*L28)</f>
        <v>1672</v>
      </c>
      <c r="R28" s="68">
        <f>SUM(M28:Q28)</f>
        <v>2888</v>
      </c>
      <c r="S28" s="69" t="s">
        <v>215</v>
      </c>
    </row>
    <row r="29" spans="1:19" ht="24.75" hidden="1">
      <c r="A29" s="58">
        <v>3</v>
      </c>
      <c r="B29" s="59" t="s">
        <v>77</v>
      </c>
      <c r="C29" s="60" t="s">
        <v>140</v>
      </c>
      <c r="D29" s="60"/>
      <c r="E29" s="61"/>
      <c r="F29" s="62"/>
      <c r="G29" s="62"/>
      <c r="H29" s="63"/>
      <c r="I29" s="61">
        <v>2</v>
      </c>
      <c r="J29" s="64">
        <f>SUM(E29:I29)</f>
        <v>2</v>
      </c>
      <c r="K29" s="65" t="s">
        <v>99</v>
      </c>
      <c r="L29" s="66">
        <v>25</v>
      </c>
      <c r="M29" s="67">
        <f>SUM(E29*L29)</f>
        <v>0</v>
      </c>
      <c r="N29" s="67">
        <f>SUM(F29*L29)</f>
        <v>0</v>
      </c>
      <c r="O29" s="67">
        <f>SUM(G29*L29)</f>
        <v>0</v>
      </c>
      <c r="P29" s="67">
        <f>SUM(H29*L29)</f>
        <v>0</v>
      </c>
      <c r="Q29" s="67">
        <f>SUM(I29*L29)</f>
        <v>50</v>
      </c>
      <c r="R29" s="68">
        <f>SUM(M29:Q29)</f>
        <v>50</v>
      </c>
      <c r="S29" s="69" t="s">
        <v>215</v>
      </c>
    </row>
    <row r="30" spans="1:19" ht="24.75" hidden="1">
      <c r="A30" s="58">
        <v>4</v>
      </c>
      <c r="B30" s="59" t="s">
        <v>232</v>
      </c>
      <c r="C30" s="60" t="s">
        <v>371</v>
      </c>
      <c r="D30" s="60" t="s">
        <v>372</v>
      </c>
      <c r="E30" s="61"/>
      <c r="F30" s="62"/>
      <c r="G30" s="62"/>
      <c r="H30" s="63"/>
      <c r="I30" s="61"/>
      <c r="J30" s="64">
        <v>32</v>
      </c>
      <c r="K30" s="65"/>
      <c r="L30" s="66">
        <v>1280</v>
      </c>
      <c r="M30" s="67">
        <f>SUM(E30*L30)</f>
        <v>0</v>
      </c>
      <c r="N30" s="67">
        <f>SUM(F30*L30)</f>
        <v>0</v>
      </c>
      <c r="O30" s="67">
        <f>SUM(G30*L30)</f>
        <v>0</v>
      </c>
      <c r="P30" s="67">
        <f>SUM(H30*L30)</f>
        <v>0</v>
      </c>
      <c r="Q30" s="67"/>
      <c r="R30" s="68">
        <f>+J30*L30</f>
        <v>40960</v>
      </c>
      <c r="S30" s="69" t="s">
        <v>215</v>
      </c>
    </row>
    <row r="31" spans="1:19" ht="24.75" hidden="1">
      <c r="A31" s="193" t="s">
        <v>394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R31" s="89">
        <f>SUM(R27:R30)</f>
        <v>45494</v>
      </c>
      <c r="S31" s="91">
        <f>SUM(R27:R30)</f>
        <v>45494</v>
      </c>
    </row>
    <row r="32" spans="1:19" ht="24.75" hidden="1">
      <c r="A32" s="209" t="s">
        <v>382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1"/>
    </row>
    <row r="33" spans="1:19" ht="24.75" hidden="1">
      <c r="A33" s="58">
        <v>1</v>
      </c>
      <c r="B33" s="59" t="s">
        <v>49</v>
      </c>
      <c r="C33" s="60" t="s">
        <v>6</v>
      </c>
      <c r="D33" s="73" t="s">
        <v>200</v>
      </c>
      <c r="E33" s="61"/>
      <c r="F33" s="62"/>
      <c r="G33" s="62">
        <v>3</v>
      </c>
      <c r="H33" s="63">
        <v>2</v>
      </c>
      <c r="I33" s="61">
        <v>5</v>
      </c>
      <c r="J33" s="64">
        <f>SUM(E33:I33)</f>
        <v>10</v>
      </c>
      <c r="K33" s="65" t="s">
        <v>100</v>
      </c>
      <c r="L33" s="66">
        <v>15</v>
      </c>
      <c r="M33" s="67">
        <f>SUM(E33*L33)</f>
        <v>0</v>
      </c>
      <c r="N33" s="67">
        <f>SUM(F33*L33)</f>
        <v>0</v>
      </c>
      <c r="O33" s="67">
        <f>SUM(G33*L33)</f>
        <v>45</v>
      </c>
      <c r="P33" s="67">
        <f>SUM(H33*L33)</f>
        <v>30</v>
      </c>
      <c r="Q33" s="67">
        <f>SUM(I33*L33)</f>
        <v>75</v>
      </c>
      <c r="R33" s="68">
        <f>SUM(M33:Q33)</f>
        <v>150</v>
      </c>
      <c r="S33" s="69" t="s">
        <v>215</v>
      </c>
    </row>
    <row r="34" spans="1:19" ht="24.75" hidden="1">
      <c r="A34" s="58">
        <v>2</v>
      </c>
      <c r="B34" s="59" t="s">
        <v>50</v>
      </c>
      <c r="C34" s="60" t="s">
        <v>6</v>
      </c>
      <c r="D34" s="73" t="s">
        <v>200</v>
      </c>
      <c r="E34" s="61">
        <v>12</v>
      </c>
      <c r="F34" s="62">
        <v>18</v>
      </c>
      <c r="G34" s="62">
        <v>3</v>
      </c>
      <c r="H34" s="63">
        <v>2</v>
      </c>
      <c r="I34" s="61">
        <v>27</v>
      </c>
      <c r="J34" s="64">
        <f>SUM(E34:I34)</f>
        <v>62</v>
      </c>
      <c r="K34" s="65" t="s">
        <v>100</v>
      </c>
      <c r="L34" s="66">
        <v>15</v>
      </c>
      <c r="M34" s="67">
        <f>SUM(E34*L34)</f>
        <v>180</v>
      </c>
      <c r="N34" s="67">
        <f>SUM(F34*L34)</f>
        <v>270</v>
      </c>
      <c r="O34" s="67">
        <f>SUM(G34*L34)</f>
        <v>45</v>
      </c>
      <c r="P34" s="67">
        <f>SUM(H34*L34)</f>
        <v>30</v>
      </c>
      <c r="Q34" s="67">
        <f>SUM(I34*L34)</f>
        <v>405</v>
      </c>
      <c r="R34" s="68">
        <f>SUM(M34:Q34)</f>
        <v>930</v>
      </c>
      <c r="S34" s="69" t="s">
        <v>215</v>
      </c>
    </row>
    <row r="35" spans="1:19" ht="24.75" hidden="1">
      <c r="A35" s="58">
        <v>3</v>
      </c>
      <c r="B35" s="59" t="s">
        <v>51</v>
      </c>
      <c r="C35" s="60" t="s">
        <v>6</v>
      </c>
      <c r="D35" s="73" t="s">
        <v>200</v>
      </c>
      <c r="E35" s="61">
        <v>12</v>
      </c>
      <c r="F35" s="62"/>
      <c r="G35" s="62">
        <v>3</v>
      </c>
      <c r="H35" s="63">
        <v>2</v>
      </c>
      <c r="I35" s="61">
        <v>11</v>
      </c>
      <c r="J35" s="64">
        <f>SUM(E35:I35)</f>
        <v>28</v>
      </c>
      <c r="K35" s="65" t="s">
        <v>100</v>
      </c>
      <c r="L35" s="66">
        <v>15</v>
      </c>
      <c r="M35" s="67">
        <f>SUM(E35*L35)</f>
        <v>180</v>
      </c>
      <c r="N35" s="67">
        <f>SUM(F35*L35)</f>
        <v>0</v>
      </c>
      <c r="O35" s="67">
        <f>SUM(G35*L35)</f>
        <v>45</v>
      </c>
      <c r="P35" s="67">
        <f>SUM(H35*L35)</f>
        <v>30</v>
      </c>
      <c r="Q35" s="67">
        <f>SUM(I35*L35)</f>
        <v>165</v>
      </c>
      <c r="R35" s="68">
        <f>SUM(M35:Q35)</f>
        <v>420</v>
      </c>
      <c r="S35" s="69" t="s">
        <v>215</v>
      </c>
    </row>
    <row r="36" spans="1:19" ht="24.75" hidden="1">
      <c r="A36" s="193" t="s">
        <v>394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R36" s="89">
        <f>SUM(R33:R35)</f>
        <v>1500</v>
      </c>
      <c r="S36" s="91">
        <f>SUM(R33:R35)</f>
        <v>1500</v>
      </c>
    </row>
    <row r="37" spans="1:19" ht="24.75" hidden="1">
      <c r="A37" s="196" t="s">
        <v>383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8"/>
    </row>
    <row r="38" spans="1:19" ht="24.75" hidden="1">
      <c r="A38" s="1">
        <v>1</v>
      </c>
      <c r="B38" s="2" t="s">
        <v>258</v>
      </c>
      <c r="C38" s="10" t="s">
        <v>233</v>
      </c>
      <c r="D38" s="10" t="s">
        <v>234</v>
      </c>
      <c r="E38" s="11"/>
      <c r="F38" s="13"/>
      <c r="G38" s="14"/>
      <c r="H38" s="12"/>
      <c r="I38" s="11"/>
      <c r="K38" s="1"/>
      <c r="L38" s="44"/>
      <c r="M38" s="8"/>
      <c r="N38" s="8"/>
      <c r="O38" s="8"/>
      <c r="P38" s="8"/>
      <c r="Q38" s="8"/>
      <c r="R38" s="9"/>
      <c r="S38" s="69" t="s">
        <v>215</v>
      </c>
    </row>
    <row r="39" spans="1:19" ht="24.75" hidden="1">
      <c r="A39" s="1">
        <v>2</v>
      </c>
      <c r="B39" s="2" t="s">
        <v>259</v>
      </c>
      <c r="C39" s="10" t="s">
        <v>233</v>
      </c>
      <c r="D39" s="10" t="s">
        <v>235</v>
      </c>
      <c r="E39" s="11"/>
      <c r="F39" s="13"/>
      <c r="G39" s="14"/>
      <c r="H39" s="12"/>
      <c r="I39" s="11"/>
      <c r="K39" s="1"/>
      <c r="L39" s="44"/>
      <c r="M39" s="8"/>
      <c r="N39" s="8"/>
      <c r="O39" s="8"/>
      <c r="P39" s="8"/>
      <c r="Q39" s="8"/>
      <c r="R39" s="9"/>
      <c r="S39" s="69" t="s">
        <v>215</v>
      </c>
    </row>
    <row r="40" spans="1:19" ht="24.75" hidden="1">
      <c r="A40" s="1">
        <v>3</v>
      </c>
      <c r="B40" s="2" t="s">
        <v>260</v>
      </c>
      <c r="C40" s="10" t="s">
        <v>233</v>
      </c>
      <c r="D40" s="10" t="s">
        <v>236</v>
      </c>
      <c r="E40" s="11"/>
      <c r="F40" s="13"/>
      <c r="G40" s="14"/>
      <c r="H40" s="12"/>
      <c r="I40" s="11"/>
      <c r="K40" s="1"/>
      <c r="L40" s="44"/>
      <c r="M40" s="8"/>
      <c r="N40" s="8"/>
      <c r="O40" s="8"/>
      <c r="P40" s="8"/>
      <c r="Q40" s="8"/>
      <c r="R40" s="9"/>
      <c r="S40" s="69" t="s">
        <v>215</v>
      </c>
    </row>
    <row r="41" spans="1:19" ht="24.75" hidden="1">
      <c r="A41" s="1">
        <v>4</v>
      </c>
      <c r="B41" s="2" t="s">
        <v>263</v>
      </c>
      <c r="C41" s="10" t="s">
        <v>233</v>
      </c>
      <c r="D41" s="10" t="s">
        <v>237</v>
      </c>
      <c r="E41" s="11"/>
      <c r="F41" s="13"/>
      <c r="G41" s="14"/>
      <c r="H41" s="12"/>
      <c r="I41" s="11"/>
      <c r="K41" s="1"/>
      <c r="L41" s="44"/>
      <c r="M41" s="8"/>
      <c r="N41" s="8"/>
      <c r="O41" s="8"/>
      <c r="P41" s="8"/>
      <c r="Q41" s="8"/>
      <c r="R41" s="9"/>
      <c r="S41" s="69" t="s">
        <v>215</v>
      </c>
    </row>
    <row r="42" spans="1:19" ht="24.75" hidden="1">
      <c r="A42" s="1">
        <v>5</v>
      </c>
      <c r="B42" s="2" t="s">
        <v>261</v>
      </c>
      <c r="C42" s="10" t="s">
        <v>233</v>
      </c>
      <c r="D42" s="10" t="s">
        <v>238</v>
      </c>
      <c r="E42" s="11"/>
      <c r="F42" s="13"/>
      <c r="G42" s="14"/>
      <c r="H42" s="12"/>
      <c r="I42" s="11"/>
      <c r="K42" s="1"/>
      <c r="L42" s="44"/>
      <c r="M42" s="8"/>
      <c r="N42" s="8"/>
      <c r="O42" s="8"/>
      <c r="P42" s="8"/>
      <c r="Q42" s="8"/>
      <c r="R42" s="9"/>
      <c r="S42" s="69" t="s">
        <v>215</v>
      </c>
    </row>
    <row r="43" spans="1:19" ht="24.75" hidden="1">
      <c r="A43" s="1">
        <v>6</v>
      </c>
      <c r="B43" s="93" t="s">
        <v>262</v>
      </c>
      <c r="C43" s="10" t="s">
        <v>233</v>
      </c>
      <c r="D43" s="10" t="s">
        <v>239</v>
      </c>
      <c r="E43" s="11"/>
      <c r="F43" s="13"/>
      <c r="G43" s="14"/>
      <c r="H43" s="12"/>
      <c r="I43" s="11"/>
      <c r="K43" s="1"/>
      <c r="L43" s="44"/>
      <c r="M43" s="8"/>
      <c r="N43" s="8"/>
      <c r="O43" s="8"/>
      <c r="P43" s="8"/>
      <c r="Q43" s="8"/>
      <c r="R43" s="9"/>
      <c r="S43" s="69" t="s">
        <v>215</v>
      </c>
    </row>
    <row r="44" spans="1:19" ht="24.75" hidden="1">
      <c r="A44" s="1">
        <v>7</v>
      </c>
      <c r="B44" s="93" t="s">
        <v>264</v>
      </c>
      <c r="C44" s="10" t="s">
        <v>233</v>
      </c>
      <c r="D44" s="10" t="s">
        <v>240</v>
      </c>
      <c r="E44" s="11"/>
      <c r="F44" s="13"/>
      <c r="G44" s="14"/>
      <c r="H44" s="12"/>
      <c r="I44" s="11"/>
      <c r="K44" s="1"/>
      <c r="L44" s="44"/>
      <c r="M44" s="8"/>
      <c r="N44" s="8"/>
      <c r="O44" s="8"/>
      <c r="P44" s="8"/>
      <c r="Q44" s="8"/>
      <c r="R44" s="9"/>
      <c r="S44" s="69" t="s">
        <v>215</v>
      </c>
    </row>
    <row r="45" spans="1:19" ht="24.75" hidden="1">
      <c r="A45" s="193" t="s">
        <v>394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R45" s="87">
        <f>SUM(R38:R44)</f>
        <v>0</v>
      </c>
      <c r="S45" s="105">
        <f>SUM(R38:R44)</f>
        <v>0</v>
      </c>
    </row>
    <row r="46" spans="1:19" ht="24.75" hidden="1">
      <c r="A46" s="181" t="s">
        <v>384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3"/>
    </row>
    <row r="47" spans="1:19" ht="24.75" hidden="1">
      <c r="A47" s="1">
        <v>1</v>
      </c>
      <c r="B47" s="2" t="s">
        <v>244</v>
      </c>
      <c r="C47" s="10" t="s">
        <v>265</v>
      </c>
      <c r="D47" s="10" t="s">
        <v>334</v>
      </c>
      <c r="E47" s="11"/>
      <c r="F47" s="13"/>
      <c r="G47" s="14"/>
      <c r="H47" s="12"/>
      <c r="I47" s="11"/>
      <c r="J47" s="7">
        <v>1</v>
      </c>
      <c r="K47" s="1"/>
      <c r="L47" s="43">
        <v>13000</v>
      </c>
      <c r="M47" s="8"/>
      <c r="N47" s="8"/>
      <c r="O47" s="8"/>
      <c r="P47" s="8"/>
      <c r="Q47" s="8"/>
      <c r="R47" s="9">
        <f>+J47*L47</f>
        <v>13000</v>
      </c>
      <c r="S47" s="69" t="s">
        <v>215</v>
      </c>
    </row>
    <row r="48" spans="1:19" ht="24.75" hidden="1">
      <c r="A48" s="1">
        <v>2</v>
      </c>
      <c r="B48" s="2" t="s">
        <v>245</v>
      </c>
      <c r="C48" s="10" t="s">
        <v>332</v>
      </c>
      <c r="D48" s="10" t="s">
        <v>333</v>
      </c>
      <c r="E48" s="11"/>
      <c r="F48" s="13"/>
      <c r="G48" s="14"/>
      <c r="H48" s="12"/>
      <c r="I48" s="11"/>
      <c r="J48" s="7">
        <v>1</v>
      </c>
      <c r="K48" s="1"/>
      <c r="L48" s="43">
        <v>16500</v>
      </c>
      <c r="M48" s="8"/>
      <c r="N48" s="8"/>
      <c r="O48" s="8"/>
      <c r="P48" s="8"/>
      <c r="Q48" s="8"/>
      <c r="R48" s="9">
        <f>+J48*L48</f>
        <v>16500</v>
      </c>
      <c r="S48" s="69" t="s">
        <v>215</v>
      </c>
    </row>
    <row r="49" spans="1:19" ht="24.75" hidden="1">
      <c r="A49" s="193" t="s">
        <v>394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R49" s="89">
        <f>SUM(R47:R48)</f>
        <v>29500</v>
      </c>
      <c r="S49" s="91">
        <f>SUM(R47:R48)</f>
        <v>29500</v>
      </c>
    </row>
    <row r="50" spans="1:19" ht="24.75" hidden="1">
      <c r="A50" s="181" t="s">
        <v>387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3"/>
    </row>
    <row r="51" spans="1:19" ht="24.75" hidden="1">
      <c r="A51" s="1">
        <v>1</v>
      </c>
      <c r="B51" s="2" t="s">
        <v>292</v>
      </c>
      <c r="C51" s="10" t="s">
        <v>265</v>
      </c>
      <c r="D51" s="10" t="s">
        <v>295</v>
      </c>
      <c r="E51" s="11"/>
      <c r="F51" s="13"/>
      <c r="G51" s="14"/>
      <c r="H51" s="12"/>
      <c r="I51" s="11"/>
      <c r="J51" s="7">
        <v>10</v>
      </c>
      <c r="K51" s="1"/>
      <c r="L51" s="44">
        <v>265</v>
      </c>
      <c r="M51" s="8"/>
      <c r="N51" s="8"/>
      <c r="O51" s="8"/>
      <c r="P51" s="8"/>
      <c r="Q51" s="8"/>
      <c r="R51" s="68">
        <f>SUM(J51*L51)</f>
        <v>2650</v>
      </c>
      <c r="S51" s="69" t="s">
        <v>215</v>
      </c>
    </row>
    <row r="52" spans="1:19" ht="24.75" hidden="1">
      <c r="A52" s="1">
        <v>2</v>
      </c>
      <c r="B52" s="2" t="s">
        <v>293</v>
      </c>
      <c r="C52" s="10" t="s">
        <v>265</v>
      </c>
      <c r="D52" s="10" t="s">
        <v>294</v>
      </c>
      <c r="E52" s="11"/>
      <c r="F52" s="13"/>
      <c r="G52" s="14"/>
      <c r="H52" s="12"/>
      <c r="I52" s="11"/>
      <c r="J52" s="7">
        <v>10</v>
      </c>
      <c r="K52" s="1"/>
      <c r="L52" s="44">
        <v>265</v>
      </c>
      <c r="M52" s="8"/>
      <c r="N52" s="8"/>
      <c r="O52" s="8"/>
      <c r="P52" s="8"/>
      <c r="Q52" s="8"/>
      <c r="R52" s="68">
        <f aca="true" t="shared" si="7" ref="R52:R84">SUM(J52*L52)</f>
        <v>2650</v>
      </c>
      <c r="S52" s="69" t="s">
        <v>215</v>
      </c>
    </row>
    <row r="53" spans="1:19" ht="24.75" hidden="1">
      <c r="A53" s="1">
        <v>3</v>
      </c>
      <c r="B53" s="2" t="s">
        <v>217</v>
      </c>
      <c r="C53" s="10" t="s">
        <v>265</v>
      </c>
      <c r="D53" s="10" t="s">
        <v>309</v>
      </c>
      <c r="E53" s="11"/>
      <c r="F53" s="13"/>
      <c r="G53" s="14"/>
      <c r="H53" s="12"/>
      <c r="I53" s="11"/>
      <c r="J53" s="7">
        <v>9</v>
      </c>
      <c r="K53" s="1"/>
      <c r="L53" s="44">
        <v>2466</v>
      </c>
      <c r="M53" s="8"/>
      <c r="N53" s="8"/>
      <c r="O53" s="8"/>
      <c r="P53" s="8"/>
      <c r="Q53" s="8"/>
      <c r="R53" s="68">
        <f t="shared" si="7"/>
        <v>22194</v>
      </c>
      <c r="S53" s="69" t="s">
        <v>215</v>
      </c>
    </row>
    <row r="54" spans="1:19" ht="24.75" hidden="1">
      <c r="A54" s="1">
        <v>4</v>
      </c>
      <c r="B54" s="15" t="s">
        <v>218</v>
      </c>
      <c r="C54" s="10" t="s">
        <v>265</v>
      </c>
      <c r="D54" s="10" t="s">
        <v>310</v>
      </c>
      <c r="E54" s="11"/>
      <c r="F54" s="13"/>
      <c r="G54" s="14"/>
      <c r="H54" s="12"/>
      <c r="I54" s="11"/>
      <c r="J54" s="7">
        <v>5</v>
      </c>
      <c r="K54" s="1"/>
      <c r="L54" s="44">
        <v>2110</v>
      </c>
      <c r="M54" s="8"/>
      <c r="N54" s="8"/>
      <c r="O54" s="8"/>
      <c r="P54" s="8"/>
      <c r="Q54" s="8"/>
      <c r="R54" s="68">
        <f t="shared" si="7"/>
        <v>10550</v>
      </c>
      <c r="S54" s="69" t="s">
        <v>215</v>
      </c>
    </row>
    <row r="55" spans="1:19" ht="24.75" hidden="1">
      <c r="A55" s="1">
        <v>5</v>
      </c>
      <c r="B55" s="2" t="s">
        <v>219</v>
      </c>
      <c r="C55" s="10" t="s">
        <v>265</v>
      </c>
      <c r="D55" s="10" t="s">
        <v>300</v>
      </c>
      <c r="E55" s="11"/>
      <c r="F55" s="13"/>
      <c r="G55" s="14"/>
      <c r="H55" s="12"/>
      <c r="I55" s="11"/>
      <c r="J55" s="7">
        <v>80</v>
      </c>
      <c r="K55" s="1"/>
      <c r="L55" s="44">
        <v>1853</v>
      </c>
      <c r="M55" s="8"/>
      <c r="N55" s="8"/>
      <c r="O55" s="8"/>
      <c r="P55" s="8"/>
      <c r="Q55" s="8"/>
      <c r="R55" s="68">
        <f t="shared" si="7"/>
        <v>148240</v>
      </c>
      <c r="S55" s="69" t="s">
        <v>215</v>
      </c>
    </row>
    <row r="56" spans="1:19" ht="24.75" hidden="1">
      <c r="A56" s="1">
        <v>6</v>
      </c>
      <c r="B56" s="15" t="s">
        <v>323</v>
      </c>
      <c r="C56" s="10" t="s">
        <v>265</v>
      </c>
      <c r="D56" s="10" t="s">
        <v>300</v>
      </c>
      <c r="E56" s="11"/>
      <c r="F56" s="13"/>
      <c r="G56" s="14"/>
      <c r="H56" s="12"/>
      <c r="I56" s="11"/>
      <c r="J56" s="7">
        <v>20</v>
      </c>
      <c r="K56" s="1"/>
      <c r="L56" s="44">
        <v>1910</v>
      </c>
      <c r="M56" s="8"/>
      <c r="N56" s="8"/>
      <c r="O56" s="8"/>
      <c r="P56" s="8"/>
      <c r="Q56" s="8"/>
      <c r="R56" s="68">
        <f t="shared" si="7"/>
        <v>38200</v>
      </c>
      <c r="S56" s="69" t="s">
        <v>215</v>
      </c>
    </row>
    <row r="57" spans="1:19" ht="24.75" hidden="1">
      <c r="A57" s="1">
        <v>7</v>
      </c>
      <c r="B57" s="15" t="s">
        <v>322</v>
      </c>
      <c r="C57" s="10" t="s">
        <v>265</v>
      </c>
      <c r="D57" s="10" t="s">
        <v>319</v>
      </c>
      <c r="E57" s="11"/>
      <c r="F57" s="13"/>
      <c r="G57" s="14"/>
      <c r="H57" s="12"/>
      <c r="I57" s="11"/>
      <c r="J57" s="7">
        <v>10</v>
      </c>
      <c r="K57" s="1"/>
      <c r="L57" s="44">
        <v>1923</v>
      </c>
      <c r="M57" s="8"/>
      <c r="N57" s="8"/>
      <c r="O57" s="8"/>
      <c r="P57" s="8"/>
      <c r="Q57" s="8"/>
      <c r="R57" s="68">
        <f t="shared" si="7"/>
        <v>19230</v>
      </c>
      <c r="S57" s="69" t="s">
        <v>215</v>
      </c>
    </row>
    <row r="58" spans="1:19" ht="24.75" hidden="1">
      <c r="A58" s="1">
        <v>8</v>
      </c>
      <c r="B58" s="15" t="s">
        <v>321</v>
      </c>
      <c r="C58" s="10" t="s">
        <v>265</v>
      </c>
      <c r="D58" s="10" t="s">
        <v>311</v>
      </c>
      <c r="E58" s="11"/>
      <c r="F58" s="13"/>
      <c r="G58" s="14"/>
      <c r="H58" s="12"/>
      <c r="I58" s="11"/>
      <c r="J58" s="7">
        <v>10</v>
      </c>
      <c r="K58" s="1"/>
      <c r="L58" s="44">
        <v>2188</v>
      </c>
      <c r="M58" s="8"/>
      <c r="N58" s="8"/>
      <c r="O58" s="8"/>
      <c r="P58" s="8"/>
      <c r="Q58" s="8"/>
      <c r="R58" s="68">
        <f t="shared" si="7"/>
        <v>21880</v>
      </c>
      <c r="S58" s="69" t="s">
        <v>215</v>
      </c>
    </row>
    <row r="59" spans="1:19" ht="24.75" hidden="1">
      <c r="A59" s="1">
        <v>9</v>
      </c>
      <c r="B59" s="2" t="s">
        <v>305</v>
      </c>
      <c r="C59" s="10" t="s">
        <v>265</v>
      </c>
      <c r="D59" s="10" t="s">
        <v>306</v>
      </c>
      <c r="E59" s="11"/>
      <c r="F59" s="13"/>
      <c r="G59" s="14"/>
      <c r="H59" s="12"/>
      <c r="I59" s="11"/>
      <c r="J59" s="7">
        <v>8</v>
      </c>
      <c r="K59" s="1"/>
      <c r="L59" s="44">
        <v>2526</v>
      </c>
      <c r="M59" s="8"/>
      <c r="N59" s="8"/>
      <c r="O59" s="8"/>
      <c r="P59" s="8"/>
      <c r="Q59" s="8"/>
      <c r="R59" s="68">
        <f t="shared" si="7"/>
        <v>20208</v>
      </c>
      <c r="S59" s="69" t="s">
        <v>215</v>
      </c>
    </row>
    <row r="60" spans="1:19" ht="24.75" hidden="1">
      <c r="A60" s="1">
        <v>10</v>
      </c>
      <c r="B60" s="2" t="s">
        <v>269</v>
      </c>
      <c r="C60" s="10" t="s">
        <v>265</v>
      </c>
      <c r="D60" s="10" t="s">
        <v>270</v>
      </c>
      <c r="E60" s="11"/>
      <c r="F60" s="13"/>
      <c r="G60" s="14"/>
      <c r="H60" s="12"/>
      <c r="I60" s="11"/>
      <c r="J60" s="7">
        <v>1</v>
      </c>
      <c r="K60" s="1"/>
      <c r="L60" s="44">
        <v>1839</v>
      </c>
      <c r="M60" s="8"/>
      <c r="N60" s="8"/>
      <c r="O60" s="8"/>
      <c r="P60" s="8"/>
      <c r="Q60" s="8"/>
      <c r="R60" s="68">
        <f t="shared" si="7"/>
        <v>1839</v>
      </c>
      <c r="S60" s="69" t="s">
        <v>215</v>
      </c>
    </row>
    <row r="61" spans="1:19" ht="24.75" hidden="1">
      <c r="A61" s="1">
        <v>11</v>
      </c>
      <c r="B61" s="2" t="s">
        <v>271</v>
      </c>
      <c r="C61" s="10" t="s">
        <v>265</v>
      </c>
      <c r="D61" s="10" t="s">
        <v>272</v>
      </c>
      <c r="E61" s="11"/>
      <c r="F61" s="13"/>
      <c r="G61" s="14"/>
      <c r="H61" s="12"/>
      <c r="I61" s="11"/>
      <c r="J61" s="7">
        <v>1</v>
      </c>
      <c r="K61" s="1"/>
      <c r="L61" s="44">
        <v>2290</v>
      </c>
      <c r="M61" s="8"/>
      <c r="N61" s="8"/>
      <c r="O61" s="8"/>
      <c r="P61" s="8"/>
      <c r="Q61" s="8"/>
      <c r="R61" s="68">
        <f t="shared" si="7"/>
        <v>2290</v>
      </c>
      <c r="S61" s="69" t="s">
        <v>215</v>
      </c>
    </row>
    <row r="62" spans="1:19" ht="24.75" hidden="1">
      <c r="A62" s="1">
        <v>12</v>
      </c>
      <c r="B62" s="2" t="s">
        <v>274</v>
      </c>
      <c r="C62" s="10" t="s">
        <v>265</v>
      </c>
      <c r="D62" s="10" t="s">
        <v>273</v>
      </c>
      <c r="E62" s="11"/>
      <c r="F62" s="13"/>
      <c r="G62" s="14"/>
      <c r="H62" s="12"/>
      <c r="I62" s="11"/>
      <c r="J62" s="7">
        <v>13</v>
      </c>
      <c r="K62" s="1"/>
      <c r="L62" s="44">
        <v>1822</v>
      </c>
      <c r="M62" s="8"/>
      <c r="N62" s="8"/>
      <c r="O62" s="8"/>
      <c r="P62" s="8"/>
      <c r="Q62" s="8"/>
      <c r="R62" s="68">
        <f t="shared" si="7"/>
        <v>23686</v>
      </c>
      <c r="S62" s="69" t="s">
        <v>215</v>
      </c>
    </row>
    <row r="63" spans="1:19" ht="24.75" hidden="1">
      <c r="A63" s="1">
        <v>13</v>
      </c>
      <c r="B63" s="2" t="s">
        <v>278</v>
      </c>
      <c r="C63" s="10" t="s">
        <v>265</v>
      </c>
      <c r="D63" s="10" t="s">
        <v>279</v>
      </c>
      <c r="E63" s="11"/>
      <c r="F63" s="13"/>
      <c r="G63" s="14"/>
      <c r="H63" s="12"/>
      <c r="I63" s="11"/>
      <c r="J63" s="7">
        <v>3</v>
      </c>
      <c r="K63" s="1"/>
      <c r="L63" s="44">
        <v>2776</v>
      </c>
      <c r="M63" s="8"/>
      <c r="N63" s="8"/>
      <c r="O63" s="8"/>
      <c r="P63" s="8"/>
      <c r="Q63" s="8"/>
      <c r="R63" s="68">
        <f t="shared" si="7"/>
        <v>8328</v>
      </c>
      <c r="S63" s="69" t="s">
        <v>215</v>
      </c>
    </row>
    <row r="64" spans="1:19" ht="24.75" hidden="1">
      <c r="A64" s="1">
        <v>14</v>
      </c>
      <c r="B64" s="2" t="s">
        <v>280</v>
      </c>
      <c r="C64" s="10" t="s">
        <v>265</v>
      </c>
      <c r="D64" s="10" t="s">
        <v>281</v>
      </c>
      <c r="E64" s="11"/>
      <c r="F64" s="13"/>
      <c r="G64" s="14"/>
      <c r="H64" s="12"/>
      <c r="I64" s="11"/>
      <c r="J64" s="7">
        <v>10</v>
      </c>
      <c r="K64" s="1"/>
      <c r="L64" s="44">
        <v>1853</v>
      </c>
      <c r="M64" s="8"/>
      <c r="N64" s="8"/>
      <c r="O64" s="8"/>
      <c r="P64" s="8"/>
      <c r="Q64" s="8"/>
      <c r="R64" s="68">
        <f t="shared" si="7"/>
        <v>18530</v>
      </c>
      <c r="S64" s="69" t="s">
        <v>215</v>
      </c>
    </row>
    <row r="65" spans="1:19" ht="24.75" hidden="1">
      <c r="A65" s="1">
        <v>15</v>
      </c>
      <c r="B65" s="2" t="s">
        <v>307</v>
      </c>
      <c r="C65" s="10" t="s">
        <v>265</v>
      </c>
      <c r="D65" s="10" t="s">
        <v>308</v>
      </c>
      <c r="E65" s="11"/>
      <c r="F65" s="13"/>
      <c r="G65" s="14"/>
      <c r="H65" s="12"/>
      <c r="I65" s="11"/>
      <c r="J65" s="7">
        <v>1</v>
      </c>
      <c r="K65" s="1"/>
      <c r="L65" s="44">
        <v>1723</v>
      </c>
      <c r="M65" s="8"/>
      <c r="N65" s="8"/>
      <c r="O65" s="8"/>
      <c r="P65" s="8"/>
      <c r="Q65" s="8"/>
      <c r="R65" s="68">
        <f t="shared" si="7"/>
        <v>1723</v>
      </c>
      <c r="S65" s="69" t="s">
        <v>215</v>
      </c>
    </row>
    <row r="66" spans="1:19" ht="24.75" hidden="1">
      <c r="A66" s="1">
        <v>16</v>
      </c>
      <c r="B66" s="2" t="s">
        <v>312</v>
      </c>
      <c r="C66" s="10" t="s">
        <v>265</v>
      </c>
      <c r="D66" s="10" t="s">
        <v>313</v>
      </c>
      <c r="E66" s="11"/>
      <c r="F66" s="13"/>
      <c r="G66" s="14"/>
      <c r="H66" s="12"/>
      <c r="I66" s="11"/>
      <c r="J66" s="7">
        <v>10</v>
      </c>
      <c r="K66" s="1"/>
      <c r="L66" s="44">
        <v>2099</v>
      </c>
      <c r="M66" s="8"/>
      <c r="N66" s="8"/>
      <c r="O66" s="8"/>
      <c r="P66" s="8"/>
      <c r="Q66" s="8"/>
      <c r="R66" s="68">
        <f t="shared" si="7"/>
        <v>20990</v>
      </c>
      <c r="S66" s="69" t="s">
        <v>215</v>
      </c>
    </row>
    <row r="67" spans="1:19" ht="24.75" hidden="1">
      <c r="A67" s="1">
        <v>17</v>
      </c>
      <c r="B67" s="2" t="s">
        <v>314</v>
      </c>
      <c r="C67" s="10" t="s">
        <v>265</v>
      </c>
      <c r="D67" s="10" t="s">
        <v>315</v>
      </c>
      <c r="E67" s="11"/>
      <c r="F67" s="13"/>
      <c r="G67" s="14"/>
      <c r="H67" s="12"/>
      <c r="I67" s="11"/>
      <c r="J67" s="7">
        <v>2</v>
      </c>
      <c r="K67" s="1"/>
      <c r="L67" s="44">
        <v>2828</v>
      </c>
      <c r="M67" s="8"/>
      <c r="N67" s="8"/>
      <c r="O67" s="8"/>
      <c r="P67" s="8"/>
      <c r="Q67" s="8"/>
      <c r="R67" s="68">
        <f t="shared" si="7"/>
        <v>5656</v>
      </c>
      <c r="S67" s="69" t="s">
        <v>215</v>
      </c>
    </row>
    <row r="68" spans="1:19" ht="24.75" hidden="1">
      <c r="A68" s="1">
        <v>18</v>
      </c>
      <c r="B68" s="2" t="s">
        <v>316</v>
      </c>
      <c r="C68" s="10" t="s">
        <v>265</v>
      </c>
      <c r="D68" s="10" t="s">
        <v>317</v>
      </c>
      <c r="E68" s="11"/>
      <c r="F68" s="13"/>
      <c r="G68" s="14"/>
      <c r="H68" s="12"/>
      <c r="I68" s="11"/>
      <c r="J68" s="7">
        <v>5</v>
      </c>
      <c r="K68" s="1"/>
      <c r="L68" s="44">
        <v>559</v>
      </c>
      <c r="M68" s="8"/>
      <c r="N68" s="8"/>
      <c r="O68" s="8"/>
      <c r="P68" s="8"/>
      <c r="Q68" s="8"/>
      <c r="R68" s="68">
        <f t="shared" si="7"/>
        <v>2795</v>
      </c>
      <c r="S68" s="69" t="s">
        <v>215</v>
      </c>
    </row>
    <row r="69" spans="1:19" ht="24.75" hidden="1">
      <c r="A69" s="1">
        <v>19</v>
      </c>
      <c r="B69" s="2" t="s">
        <v>318</v>
      </c>
      <c r="C69" s="10" t="s">
        <v>265</v>
      </c>
      <c r="D69" s="10" t="s">
        <v>319</v>
      </c>
      <c r="E69" s="11"/>
      <c r="F69" s="13"/>
      <c r="G69" s="14"/>
      <c r="H69" s="12"/>
      <c r="I69" s="11"/>
      <c r="J69" s="7">
        <v>30</v>
      </c>
      <c r="K69" s="1"/>
      <c r="L69" s="44">
        <v>1868</v>
      </c>
      <c r="M69" s="8"/>
      <c r="N69" s="8"/>
      <c r="O69" s="8"/>
      <c r="P69" s="8"/>
      <c r="Q69" s="8"/>
      <c r="R69" s="68">
        <f t="shared" si="7"/>
        <v>56040</v>
      </c>
      <c r="S69" s="69" t="s">
        <v>215</v>
      </c>
    </row>
    <row r="70" spans="1:19" ht="24.75" hidden="1">
      <c r="A70" s="1">
        <v>20</v>
      </c>
      <c r="B70" s="2" t="s">
        <v>320</v>
      </c>
      <c r="C70" s="10" t="s">
        <v>265</v>
      </c>
      <c r="D70" s="10" t="s">
        <v>311</v>
      </c>
      <c r="E70" s="11"/>
      <c r="F70" s="13"/>
      <c r="G70" s="14"/>
      <c r="H70" s="12"/>
      <c r="I70" s="11"/>
      <c r="J70" s="7">
        <v>20</v>
      </c>
      <c r="K70" s="1"/>
      <c r="L70" s="44">
        <v>2124</v>
      </c>
      <c r="M70" s="8"/>
      <c r="N70" s="8"/>
      <c r="O70" s="8"/>
      <c r="P70" s="8"/>
      <c r="Q70" s="8"/>
      <c r="R70" s="68">
        <f t="shared" si="7"/>
        <v>42480</v>
      </c>
      <c r="S70" s="69" t="s">
        <v>215</v>
      </c>
    </row>
    <row r="71" spans="1:19" ht="24.75" hidden="1">
      <c r="A71" s="1">
        <v>21</v>
      </c>
      <c r="B71" s="2" t="s">
        <v>275</v>
      </c>
      <c r="C71" s="10" t="s">
        <v>276</v>
      </c>
      <c r="D71" s="10" t="s">
        <v>277</v>
      </c>
      <c r="E71" s="11"/>
      <c r="F71" s="13"/>
      <c r="G71" s="14"/>
      <c r="H71" s="12"/>
      <c r="I71" s="11"/>
      <c r="J71" s="7">
        <v>1</v>
      </c>
      <c r="K71" s="1"/>
      <c r="L71" s="44">
        <v>2030</v>
      </c>
      <c r="M71" s="8"/>
      <c r="N71" s="8"/>
      <c r="O71" s="8"/>
      <c r="P71" s="8"/>
      <c r="Q71" s="8"/>
      <c r="R71" s="68">
        <f t="shared" si="7"/>
        <v>2030</v>
      </c>
      <c r="S71" s="69" t="s">
        <v>215</v>
      </c>
    </row>
    <row r="72" spans="1:19" ht="24.75" hidden="1">
      <c r="A72" s="1">
        <v>22</v>
      </c>
      <c r="B72" s="2" t="s">
        <v>282</v>
      </c>
      <c r="C72" s="10" t="s">
        <v>276</v>
      </c>
      <c r="D72" s="10" t="s">
        <v>283</v>
      </c>
      <c r="E72" s="11"/>
      <c r="F72" s="13"/>
      <c r="G72" s="14"/>
      <c r="H72" s="12"/>
      <c r="I72" s="11"/>
      <c r="J72" s="7">
        <v>3</v>
      </c>
      <c r="K72" s="1"/>
      <c r="L72" s="44">
        <v>1260</v>
      </c>
      <c r="M72" s="8"/>
      <c r="N72" s="8"/>
      <c r="O72" s="8"/>
      <c r="P72" s="8"/>
      <c r="Q72" s="8"/>
      <c r="R72" s="68">
        <f t="shared" si="7"/>
        <v>3780</v>
      </c>
      <c r="S72" s="69" t="s">
        <v>215</v>
      </c>
    </row>
    <row r="73" spans="1:19" ht="24.75" hidden="1">
      <c r="A73" s="1">
        <v>23</v>
      </c>
      <c r="B73" s="2" t="s">
        <v>284</v>
      </c>
      <c r="C73" s="10" t="s">
        <v>285</v>
      </c>
      <c r="D73" s="10" t="s">
        <v>296</v>
      </c>
      <c r="E73" s="11"/>
      <c r="F73" s="13"/>
      <c r="G73" s="14"/>
      <c r="H73" s="12"/>
      <c r="I73" s="11"/>
      <c r="J73" s="7">
        <v>7</v>
      </c>
      <c r="K73" s="1"/>
      <c r="L73" s="44">
        <v>2550</v>
      </c>
      <c r="M73" s="8"/>
      <c r="N73" s="8"/>
      <c r="O73" s="8"/>
      <c r="P73" s="8"/>
      <c r="Q73" s="8"/>
      <c r="R73" s="68">
        <f t="shared" si="7"/>
        <v>17850</v>
      </c>
      <c r="S73" s="69" t="s">
        <v>215</v>
      </c>
    </row>
    <row r="74" spans="1:19" ht="24.75" hidden="1">
      <c r="A74" s="1">
        <v>24</v>
      </c>
      <c r="B74" s="2" t="s">
        <v>286</v>
      </c>
      <c r="C74" s="10" t="s">
        <v>285</v>
      </c>
      <c r="D74" s="10" t="s">
        <v>287</v>
      </c>
      <c r="E74" s="11"/>
      <c r="F74" s="13"/>
      <c r="G74" s="14"/>
      <c r="H74" s="12"/>
      <c r="I74" s="11"/>
      <c r="J74" s="7">
        <v>2</v>
      </c>
      <c r="K74" s="1"/>
      <c r="L74" s="44">
        <v>3750</v>
      </c>
      <c r="M74" s="8"/>
      <c r="N74" s="8"/>
      <c r="O74" s="8"/>
      <c r="P74" s="8"/>
      <c r="Q74" s="8"/>
      <c r="R74" s="68">
        <f t="shared" si="7"/>
        <v>7500</v>
      </c>
      <c r="S74" s="69" t="s">
        <v>215</v>
      </c>
    </row>
    <row r="75" spans="1:19" ht="24.75" hidden="1">
      <c r="A75" s="1">
        <v>25</v>
      </c>
      <c r="B75" s="2" t="s">
        <v>286</v>
      </c>
      <c r="C75" s="10" t="s">
        <v>285</v>
      </c>
      <c r="D75" s="10" t="s">
        <v>297</v>
      </c>
      <c r="E75" s="11"/>
      <c r="F75" s="13"/>
      <c r="G75" s="14"/>
      <c r="H75" s="12"/>
      <c r="I75" s="11"/>
      <c r="J75" s="7">
        <v>2</v>
      </c>
      <c r="K75" s="1"/>
      <c r="L75" s="44">
        <v>1875</v>
      </c>
      <c r="M75" s="8"/>
      <c r="N75" s="8"/>
      <c r="O75" s="8"/>
      <c r="P75" s="8"/>
      <c r="Q75" s="8"/>
      <c r="R75" s="68">
        <f t="shared" si="7"/>
        <v>3750</v>
      </c>
      <c r="S75" s="69" t="s">
        <v>215</v>
      </c>
    </row>
    <row r="76" spans="1:19" ht="24.75" hidden="1">
      <c r="A76" s="1">
        <v>26</v>
      </c>
      <c r="B76" s="2" t="s">
        <v>288</v>
      </c>
      <c r="C76" s="10" t="s">
        <v>285</v>
      </c>
      <c r="D76" s="10" t="s">
        <v>298</v>
      </c>
      <c r="E76" s="11"/>
      <c r="F76" s="13"/>
      <c r="G76" s="14"/>
      <c r="H76" s="12"/>
      <c r="I76" s="11"/>
      <c r="J76" s="7">
        <v>3</v>
      </c>
      <c r="K76" s="1"/>
      <c r="L76" s="44">
        <v>3750</v>
      </c>
      <c r="M76" s="8"/>
      <c r="N76" s="8"/>
      <c r="O76" s="8"/>
      <c r="P76" s="8"/>
      <c r="Q76" s="8"/>
      <c r="R76" s="68">
        <f t="shared" si="7"/>
        <v>11250</v>
      </c>
      <c r="S76" s="69" t="s">
        <v>215</v>
      </c>
    </row>
    <row r="77" spans="1:19" ht="24.75" hidden="1">
      <c r="A77" s="1">
        <v>27</v>
      </c>
      <c r="B77" s="2" t="s">
        <v>288</v>
      </c>
      <c r="C77" s="10" t="s">
        <v>285</v>
      </c>
      <c r="D77" s="10" t="s">
        <v>299</v>
      </c>
      <c r="E77" s="11"/>
      <c r="F77" s="13"/>
      <c r="G77" s="14"/>
      <c r="H77" s="12"/>
      <c r="I77" s="11"/>
      <c r="J77" s="7">
        <v>1</v>
      </c>
      <c r="K77" s="1"/>
      <c r="L77" s="44">
        <v>3750</v>
      </c>
      <c r="M77" s="8"/>
      <c r="N77" s="8"/>
      <c r="O77" s="8"/>
      <c r="P77" s="8"/>
      <c r="Q77" s="8"/>
      <c r="R77" s="68">
        <f t="shared" si="7"/>
        <v>3750</v>
      </c>
      <c r="S77" s="69" t="s">
        <v>215</v>
      </c>
    </row>
    <row r="78" spans="1:19" ht="24.75" hidden="1">
      <c r="A78" s="1">
        <v>28</v>
      </c>
      <c r="B78" s="2" t="s">
        <v>289</v>
      </c>
      <c r="C78" s="10" t="s">
        <v>291</v>
      </c>
      <c r="D78" s="10" t="s">
        <v>290</v>
      </c>
      <c r="E78" s="11"/>
      <c r="F78" s="13"/>
      <c r="G78" s="14"/>
      <c r="H78" s="12"/>
      <c r="I78" s="11"/>
      <c r="J78" s="7">
        <v>2</v>
      </c>
      <c r="K78" s="1"/>
      <c r="L78" s="44">
        <v>2230</v>
      </c>
      <c r="M78" s="8"/>
      <c r="N78" s="8"/>
      <c r="O78" s="8"/>
      <c r="P78" s="8"/>
      <c r="Q78" s="8"/>
      <c r="R78" s="68">
        <f t="shared" si="7"/>
        <v>4460</v>
      </c>
      <c r="S78" s="69" t="s">
        <v>215</v>
      </c>
    </row>
    <row r="79" spans="1:19" ht="24.75" hidden="1">
      <c r="A79" s="1">
        <v>29</v>
      </c>
      <c r="B79" s="2" t="s">
        <v>301</v>
      </c>
      <c r="C79" s="10" t="s">
        <v>291</v>
      </c>
      <c r="D79" s="10" t="s">
        <v>302</v>
      </c>
      <c r="E79" s="11"/>
      <c r="F79" s="13"/>
      <c r="G79" s="14"/>
      <c r="H79" s="12"/>
      <c r="I79" s="11"/>
      <c r="J79" s="7">
        <v>3</v>
      </c>
      <c r="K79" s="1"/>
      <c r="L79" s="44">
        <v>3050</v>
      </c>
      <c r="M79" s="8"/>
      <c r="N79" s="8"/>
      <c r="O79" s="8"/>
      <c r="P79" s="8"/>
      <c r="Q79" s="8"/>
      <c r="R79" s="68">
        <f t="shared" si="7"/>
        <v>9150</v>
      </c>
      <c r="S79" s="69" t="s">
        <v>215</v>
      </c>
    </row>
    <row r="80" spans="1:19" ht="24.75" hidden="1">
      <c r="A80" s="1">
        <v>30</v>
      </c>
      <c r="B80" s="2" t="s">
        <v>303</v>
      </c>
      <c r="C80" s="10" t="s">
        <v>291</v>
      </c>
      <c r="D80" s="10" t="s">
        <v>304</v>
      </c>
      <c r="E80" s="11"/>
      <c r="F80" s="13"/>
      <c r="G80" s="14"/>
      <c r="H80" s="12"/>
      <c r="I80" s="11"/>
      <c r="J80" s="7">
        <v>10</v>
      </c>
      <c r="K80" s="1"/>
      <c r="L80" s="44">
        <v>5900</v>
      </c>
      <c r="M80" s="8"/>
      <c r="N80" s="8"/>
      <c r="O80" s="8"/>
      <c r="P80" s="8"/>
      <c r="Q80" s="8"/>
      <c r="R80" s="68">
        <f t="shared" si="7"/>
        <v>59000</v>
      </c>
      <c r="S80" s="69" t="s">
        <v>215</v>
      </c>
    </row>
    <row r="81" spans="1:19" ht="24.75" hidden="1">
      <c r="A81" s="1">
        <v>31</v>
      </c>
      <c r="B81" s="2" t="s">
        <v>324</v>
      </c>
      <c r="C81" s="10" t="s">
        <v>291</v>
      </c>
      <c r="D81" s="10" t="s">
        <v>304</v>
      </c>
      <c r="E81" s="11"/>
      <c r="F81" s="13"/>
      <c r="G81" s="14"/>
      <c r="H81" s="12"/>
      <c r="I81" s="11"/>
      <c r="J81" s="7">
        <v>17</v>
      </c>
      <c r="K81" s="1"/>
      <c r="L81" s="44">
        <v>5750</v>
      </c>
      <c r="M81" s="8"/>
      <c r="N81" s="8"/>
      <c r="O81" s="8"/>
      <c r="P81" s="8"/>
      <c r="Q81" s="8"/>
      <c r="R81" s="68">
        <f t="shared" si="7"/>
        <v>97750</v>
      </c>
      <c r="S81" s="69" t="s">
        <v>215</v>
      </c>
    </row>
    <row r="82" spans="1:19" ht="24.75" hidden="1">
      <c r="A82" s="1">
        <v>32</v>
      </c>
      <c r="B82" s="59" t="s">
        <v>53</v>
      </c>
      <c r="C82" s="60" t="s">
        <v>6</v>
      </c>
      <c r="D82" s="60" t="s">
        <v>373</v>
      </c>
      <c r="E82" s="61"/>
      <c r="F82" s="62"/>
      <c r="G82" s="62">
        <v>3</v>
      </c>
      <c r="H82" s="63"/>
      <c r="I82" s="61">
        <v>2</v>
      </c>
      <c r="J82" s="64">
        <f>SUM(E82:I82)</f>
        <v>5</v>
      </c>
      <c r="K82" s="65" t="s">
        <v>92</v>
      </c>
      <c r="L82" s="66">
        <v>7</v>
      </c>
      <c r="M82" s="67">
        <f>SUM(E82*L82)</f>
        <v>0</v>
      </c>
      <c r="N82" s="67">
        <f>SUM(F82*L82)</f>
        <v>0</v>
      </c>
      <c r="O82" s="67">
        <f>SUM(G82*L82)</f>
        <v>21</v>
      </c>
      <c r="P82" s="67">
        <f>SUM(H82*L82)</f>
        <v>0</v>
      </c>
      <c r="Q82" s="67">
        <f>SUM(I82*L82)</f>
        <v>14</v>
      </c>
      <c r="R82" s="68">
        <f t="shared" si="7"/>
        <v>35</v>
      </c>
      <c r="S82" s="69" t="s">
        <v>215</v>
      </c>
    </row>
    <row r="83" spans="1:19" ht="24.75" hidden="1">
      <c r="A83" s="1">
        <v>33</v>
      </c>
      <c r="B83" s="59" t="s">
        <v>54</v>
      </c>
      <c r="C83" s="60" t="s">
        <v>6</v>
      </c>
      <c r="D83" s="60" t="s">
        <v>373</v>
      </c>
      <c r="E83" s="61"/>
      <c r="F83" s="62"/>
      <c r="G83" s="62">
        <v>3</v>
      </c>
      <c r="H83" s="63">
        <v>4</v>
      </c>
      <c r="I83" s="61">
        <v>2</v>
      </c>
      <c r="J83" s="64">
        <f>SUM(E83:I83)</f>
        <v>9</v>
      </c>
      <c r="K83" s="65" t="s">
        <v>92</v>
      </c>
      <c r="L83" s="66">
        <v>7</v>
      </c>
      <c r="M83" s="67">
        <f>SUM(E83*L83)</f>
        <v>0</v>
      </c>
      <c r="N83" s="67">
        <f>SUM(F83*L83)</f>
        <v>0</v>
      </c>
      <c r="O83" s="67">
        <f>SUM(G83*L83)</f>
        <v>21</v>
      </c>
      <c r="P83" s="67">
        <f>SUM(H83*L83)</f>
        <v>28</v>
      </c>
      <c r="Q83" s="67">
        <f>SUM(I83*L83)</f>
        <v>14</v>
      </c>
      <c r="R83" s="68">
        <f t="shared" si="7"/>
        <v>63</v>
      </c>
      <c r="S83" s="69" t="s">
        <v>215</v>
      </c>
    </row>
    <row r="84" spans="1:19" ht="24.75" hidden="1">
      <c r="A84" s="1">
        <v>34</v>
      </c>
      <c r="B84" s="59" t="s">
        <v>55</v>
      </c>
      <c r="C84" s="60" t="s">
        <v>6</v>
      </c>
      <c r="D84" s="60" t="s">
        <v>373</v>
      </c>
      <c r="E84" s="61"/>
      <c r="F84" s="62"/>
      <c r="G84" s="62"/>
      <c r="H84" s="63"/>
      <c r="I84" s="61">
        <v>2</v>
      </c>
      <c r="J84" s="64">
        <f>SUM(E84:I84)</f>
        <v>2</v>
      </c>
      <c r="K84" s="65" t="s">
        <v>92</v>
      </c>
      <c r="L84" s="66">
        <v>7</v>
      </c>
      <c r="M84" s="67">
        <f>SUM(E84*L84)</f>
        <v>0</v>
      </c>
      <c r="N84" s="67">
        <f>SUM(F84*L84)</f>
        <v>0</v>
      </c>
      <c r="O84" s="67">
        <f>SUM(G84*L84)</f>
        <v>0</v>
      </c>
      <c r="P84" s="67">
        <f>SUM(H84*L84)</f>
        <v>0</v>
      </c>
      <c r="Q84" s="67">
        <f>SUM(I84*L84)</f>
        <v>14</v>
      </c>
      <c r="R84" s="68">
        <f t="shared" si="7"/>
        <v>14</v>
      </c>
      <c r="S84" s="69" t="s">
        <v>215</v>
      </c>
    </row>
    <row r="85" spans="1:19" ht="24.75" hidden="1">
      <c r="A85" s="193" t="s">
        <v>394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R85" s="107">
        <f>SUM(R51:R84)</f>
        <v>690541</v>
      </c>
      <c r="S85" s="91">
        <f>SUM(R51:R84)</f>
        <v>690541</v>
      </c>
    </row>
    <row r="86" spans="1:19" ht="23.25" hidden="1">
      <c r="A86" s="202" t="s">
        <v>388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4"/>
    </row>
    <row r="87" spans="1:19" ht="24.75" hidden="1">
      <c r="A87" s="187" t="s">
        <v>246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9"/>
      <c r="S87" s="69"/>
    </row>
    <row r="88" spans="1:24" ht="24.75" hidden="1">
      <c r="A88" s="181" t="s">
        <v>385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3"/>
      <c r="T88" s="4"/>
      <c r="U88" s="4"/>
      <c r="V88" s="4"/>
      <c r="W88" s="4"/>
      <c r="X88" s="4"/>
    </row>
    <row r="89" spans="1:19" ht="24.75" hidden="1">
      <c r="A89" s="58">
        <v>1</v>
      </c>
      <c r="B89" s="59" t="s">
        <v>185</v>
      </c>
      <c r="C89" s="60" t="s">
        <v>128</v>
      </c>
      <c r="D89" s="60" t="s">
        <v>184</v>
      </c>
      <c r="E89" s="61">
        <v>4</v>
      </c>
      <c r="F89" s="62">
        <v>11</v>
      </c>
      <c r="G89" s="62">
        <v>20</v>
      </c>
      <c r="H89" s="63">
        <v>14</v>
      </c>
      <c r="I89" s="61">
        <v>10</v>
      </c>
      <c r="J89" s="64">
        <f aca="true" t="shared" si="8" ref="J89:J95">SUM(E89:I89)</f>
        <v>59</v>
      </c>
      <c r="K89" s="65" t="s">
        <v>93</v>
      </c>
      <c r="L89" s="66">
        <v>22</v>
      </c>
      <c r="M89" s="67">
        <f aca="true" t="shared" si="9" ref="M89:M95">SUM(E89*L89)</f>
        <v>88</v>
      </c>
      <c r="N89" s="67">
        <f aca="true" t="shared" si="10" ref="N89:N95">SUM(F89*L89)</f>
        <v>242</v>
      </c>
      <c r="O89" s="67">
        <f aca="true" t="shared" si="11" ref="O89:O95">SUM(G89*L89)</f>
        <v>440</v>
      </c>
      <c r="P89" s="67">
        <f aca="true" t="shared" si="12" ref="P89:P95">SUM(H89*L89)</f>
        <v>308</v>
      </c>
      <c r="Q89" s="67">
        <f aca="true" t="shared" si="13" ref="Q89:Q95">SUM(I89*L89)</f>
        <v>220</v>
      </c>
      <c r="R89" s="68">
        <f aca="true" t="shared" si="14" ref="R89:R95">SUM(M89:Q89)</f>
        <v>1298</v>
      </c>
      <c r="S89" s="69" t="s">
        <v>215</v>
      </c>
    </row>
    <row r="90" spans="1:19" ht="24.75" hidden="1">
      <c r="A90" s="58">
        <v>2</v>
      </c>
      <c r="B90" s="59" t="s">
        <v>183</v>
      </c>
      <c r="C90" s="60" t="s">
        <v>109</v>
      </c>
      <c r="D90" s="60" t="s">
        <v>182</v>
      </c>
      <c r="E90" s="61">
        <v>4</v>
      </c>
      <c r="F90" s="62">
        <v>1</v>
      </c>
      <c r="G90" s="62">
        <v>12</v>
      </c>
      <c r="H90" s="63">
        <v>2</v>
      </c>
      <c r="I90" s="61"/>
      <c r="J90" s="64">
        <f t="shared" si="8"/>
        <v>19</v>
      </c>
      <c r="K90" s="65" t="s">
        <v>93</v>
      </c>
      <c r="L90" s="66">
        <v>22</v>
      </c>
      <c r="M90" s="67">
        <f t="shared" si="9"/>
        <v>88</v>
      </c>
      <c r="N90" s="67">
        <f t="shared" si="10"/>
        <v>22</v>
      </c>
      <c r="O90" s="67">
        <f t="shared" si="11"/>
        <v>264</v>
      </c>
      <c r="P90" s="67">
        <f t="shared" si="12"/>
        <v>44</v>
      </c>
      <c r="Q90" s="67">
        <f t="shared" si="13"/>
        <v>0</v>
      </c>
      <c r="R90" s="68">
        <f t="shared" si="14"/>
        <v>418</v>
      </c>
      <c r="S90" s="69" t="s">
        <v>215</v>
      </c>
    </row>
    <row r="91" spans="1:19" ht="24.75" hidden="1">
      <c r="A91" s="58">
        <v>3</v>
      </c>
      <c r="B91" s="59" t="s">
        <v>175</v>
      </c>
      <c r="C91" s="60" t="s">
        <v>109</v>
      </c>
      <c r="D91" s="60" t="s">
        <v>174</v>
      </c>
      <c r="E91" s="61"/>
      <c r="F91" s="62">
        <v>80</v>
      </c>
      <c r="G91" s="62"/>
      <c r="H91" s="63">
        <v>1</v>
      </c>
      <c r="I91" s="61">
        <v>10</v>
      </c>
      <c r="J91" s="64">
        <f t="shared" si="8"/>
        <v>91</v>
      </c>
      <c r="K91" s="65" t="s">
        <v>93</v>
      </c>
      <c r="L91" s="66">
        <v>28</v>
      </c>
      <c r="M91" s="67">
        <f t="shared" si="9"/>
        <v>0</v>
      </c>
      <c r="N91" s="67">
        <f t="shared" si="10"/>
        <v>2240</v>
      </c>
      <c r="O91" s="67">
        <f t="shared" si="11"/>
        <v>0</v>
      </c>
      <c r="P91" s="67">
        <f t="shared" si="12"/>
        <v>28</v>
      </c>
      <c r="Q91" s="67">
        <f t="shared" si="13"/>
        <v>280</v>
      </c>
      <c r="R91" s="68">
        <f t="shared" si="14"/>
        <v>2548</v>
      </c>
      <c r="S91" s="69" t="s">
        <v>215</v>
      </c>
    </row>
    <row r="92" spans="1:19" ht="24.75" hidden="1">
      <c r="A92" s="58">
        <v>4</v>
      </c>
      <c r="B92" s="59" t="s">
        <v>178</v>
      </c>
      <c r="C92" s="60" t="s">
        <v>109</v>
      </c>
      <c r="D92" s="60" t="s">
        <v>176</v>
      </c>
      <c r="E92" s="61"/>
      <c r="F92" s="62"/>
      <c r="G92" s="62"/>
      <c r="H92" s="63"/>
      <c r="I92" s="61">
        <v>1</v>
      </c>
      <c r="J92" s="64">
        <f t="shared" si="8"/>
        <v>1</v>
      </c>
      <c r="K92" s="65" t="s">
        <v>93</v>
      </c>
      <c r="L92" s="66">
        <v>95</v>
      </c>
      <c r="M92" s="67">
        <f t="shared" si="9"/>
        <v>0</v>
      </c>
      <c r="N92" s="67">
        <f t="shared" si="10"/>
        <v>0</v>
      </c>
      <c r="O92" s="67">
        <f t="shared" si="11"/>
        <v>0</v>
      </c>
      <c r="P92" s="67">
        <f t="shared" si="12"/>
        <v>0</v>
      </c>
      <c r="Q92" s="67">
        <f t="shared" si="13"/>
        <v>95</v>
      </c>
      <c r="R92" s="68">
        <f t="shared" si="14"/>
        <v>95</v>
      </c>
      <c r="S92" s="69" t="s">
        <v>215</v>
      </c>
    </row>
    <row r="93" spans="1:19" ht="24.75" hidden="1">
      <c r="A93" s="58">
        <v>5</v>
      </c>
      <c r="B93" s="59" t="s">
        <v>175</v>
      </c>
      <c r="C93" s="60" t="s">
        <v>109</v>
      </c>
      <c r="D93" s="60" t="s">
        <v>177</v>
      </c>
      <c r="E93" s="61"/>
      <c r="F93" s="62"/>
      <c r="G93" s="62"/>
      <c r="H93" s="63"/>
      <c r="I93" s="61">
        <v>1</v>
      </c>
      <c r="J93" s="64">
        <f t="shared" si="8"/>
        <v>1</v>
      </c>
      <c r="K93" s="65" t="s">
        <v>93</v>
      </c>
      <c r="L93" s="66">
        <v>65</v>
      </c>
      <c r="M93" s="67">
        <f t="shared" si="9"/>
        <v>0</v>
      </c>
      <c r="N93" s="67">
        <f t="shared" si="10"/>
        <v>0</v>
      </c>
      <c r="O93" s="67">
        <f t="shared" si="11"/>
        <v>0</v>
      </c>
      <c r="P93" s="67">
        <f t="shared" si="12"/>
        <v>0</v>
      </c>
      <c r="Q93" s="67">
        <f t="shared" si="13"/>
        <v>65</v>
      </c>
      <c r="R93" s="68">
        <f t="shared" si="14"/>
        <v>65</v>
      </c>
      <c r="S93" s="69" t="s">
        <v>215</v>
      </c>
    </row>
    <row r="94" spans="1:19" ht="24.75" hidden="1">
      <c r="A94" s="58">
        <v>6</v>
      </c>
      <c r="B94" s="59" t="s">
        <v>181</v>
      </c>
      <c r="C94" s="60" t="s">
        <v>109</v>
      </c>
      <c r="D94" s="60" t="s">
        <v>179</v>
      </c>
      <c r="E94" s="61"/>
      <c r="F94" s="62"/>
      <c r="G94" s="62"/>
      <c r="H94" s="63">
        <v>1</v>
      </c>
      <c r="I94" s="61"/>
      <c r="J94" s="64">
        <f t="shared" si="8"/>
        <v>1</v>
      </c>
      <c r="K94" s="65" t="s">
        <v>93</v>
      </c>
      <c r="L94" s="66">
        <v>65</v>
      </c>
      <c r="M94" s="67">
        <f t="shared" si="9"/>
        <v>0</v>
      </c>
      <c r="N94" s="67">
        <f t="shared" si="10"/>
        <v>0</v>
      </c>
      <c r="O94" s="67">
        <f t="shared" si="11"/>
        <v>0</v>
      </c>
      <c r="P94" s="67">
        <f t="shared" si="12"/>
        <v>65</v>
      </c>
      <c r="Q94" s="67">
        <f t="shared" si="13"/>
        <v>0</v>
      </c>
      <c r="R94" s="68">
        <f t="shared" si="14"/>
        <v>65</v>
      </c>
      <c r="S94" s="69" t="s">
        <v>215</v>
      </c>
    </row>
    <row r="95" spans="1:19" ht="24.75" hidden="1">
      <c r="A95" s="58">
        <v>7</v>
      </c>
      <c r="B95" s="59" t="s">
        <v>181</v>
      </c>
      <c r="C95" s="60" t="s">
        <v>109</v>
      </c>
      <c r="D95" s="60" t="s">
        <v>180</v>
      </c>
      <c r="E95" s="61"/>
      <c r="F95" s="62"/>
      <c r="G95" s="62"/>
      <c r="H95" s="63">
        <v>1</v>
      </c>
      <c r="I95" s="61">
        <v>5</v>
      </c>
      <c r="J95" s="64">
        <f t="shared" si="8"/>
        <v>6</v>
      </c>
      <c r="K95" s="65" t="s">
        <v>93</v>
      </c>
      <c r="L95" s="66">
        <v>95</v>
      </c>
      <c r="M95" s="67">
        <f t="shared" si="9"/>
        <v>0</v>
      </c>
      <c r="N95" s="67">
        <f t="shared" si="10"/>
        <v>0</v>
      </c>
      <c r="O95" s="67">
        <f t="shared" si="11"/>
        <v>0</v>
      </c>
      <c r="P95" s="67">
        <f t="shared" si="12"/>
        <v>95</v>
      </c>
      <c r="Q95" s="67">
        <f t="shared" si="13"/>
        <v>475</v>
      </c>
      <c r="R95" s="68">
        <f t="shared" si="14"/>
        <v>570</v>
      </c>
      <c r="S95" s="69" t="s">
        <v>215</v>
      </c>
    </row>
    <row r="96" spans="1:19" ht="24.75" hidden="1">
      <c r="A96" s="193" t="s">
        <v>394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R96" s="89">
        <f>SUM(R89:R95)</f>
        <v>5059</v>
      </c>
      <c r="S96" s="91">
        <f>SUM(R89:R95)</f>
        <v>5059</v>
      </c>
    </row>
    <row r="97" spans="1:19" ht="24.75" hidden="1">
      <c r="A97" s="181" t="s">
        <v>386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3"/>
    </row>
    <row r="98" spans="1:19" ht="24.75" hidden="1">
      <c r="A98" s="58">
        <v>1</v>
      </c>
      <c r="B98" s="70" t="s">
        <v>61</v>
      </c>
      <c r="C98" s="60" t="s">
        <v>136</v>
      </c>
      <c r="D98" s="60"/>
      <c r="E98" s="61">
        <v>3</v>
      </c>
      <c r="F98" s="62">
        <v>3</v>
      </c>
      <c r="G98" s="62"/>
      <c r="H98" s="63"/>
      <c r="I98" s="61"/>
      <c r="J98" s="64">
        <f>SUM(E98:I98)</f>
        <v>6</v>
      </c>
      <c r="K98" s="71" t="s">
        <v>94</v>
      </c>
      <c r="L98" s="72">
        <v>60</v>
      </c>
      <c r="M98" s="67">
        <f>SUM(E98*L98)</f>
        <v>180</v>
      </c>
      <c r="N98" s="67">
        <f>SUM(F98*L98)</f>
        <v>180</v>
      </c>
      <c r="O98" s="67">
        <f>SUM(G98*L98)</f>
        <v>0</v>
      </c>
      <c r="P98" s="67">
        <f>SUM(H98*L98)</f>
        <v>0</v>
      </c>
      <c r="Q98" s="67">
        <f>SUM(I98*L98)</f>
        <v>0</v>
      </c>
      <c r="R98" s="68">
        <f>SUM(M98:Q98)</f>
        <v>360</v>
      </c>
      <c r="S98" s="69" t="s">
        <v>215</v>
      </c>
    </row>
    <row r="99" spans="1:19" ht="24.75" hidden="1">
      <c r="A99" s="58">
        <v>2</v>
      </c>
      <c r="B99" s="70" t="s">
        <v>62</v>
      </c>
      <c r="C99" s="60" t="s">
        <v>136</v>
      </c>
      <c r="D99" s="60"/>
      <c r="E99" s="61"/>
      <c r="F99" s="62">
        <v>3</v>
      </c>
      <c r="G99" s="62"/>
      <c r="H99" s="63"/>
      <c r="I99" s="61"/>
      <c r="J99" s="64">
        <f>SUM(E99:I99)</f>
        <v>3</v>
      </c>
      <c r="K99" s="71" t="s">
        <v>94</v>
      </c>
      <c r="L99" s="72">
        <v>135</v>
      </c>
      <c r="M99" s="67">
        <f>SUM(E99*L99)</f>
        <v>0</v>
      </c>
      <c r="N99" s="67">
        <f>SUM(F99*L99)</f>
        <v>405</v>
      </c>
      <c r="O99" s="67">
        <f>SUM(G99*L99)</f>
        <v>0</v>
      </c>
      <c r="P99" s="67">
        <f>SUM(H99*L99)</f>
        <v>0</v>
      </c>
      <c r="Q99" s="67">
        <f>SUM(I99*L99)</f>
        <v>0</v>
      </c>
      <c r="R99" s="68">
        <f>SUM(M99:Q99)</f>
        <v>405</v>
      </c>
      <c r="S99" s="69" t="s">
        <v>215</v>
      </c>
    </row>
    <row r="100" spans="1:19" ht="24.75" hidden="1">
      <c r="A100" s="58">
        <v>3</v>
      </c>
      <c r="B100" s="70" t="s">
        <v>63</v>
      </c>
      <c r="C100" s="60" t="s">
        <v>136</v>
      </c>
      <c r="D100" s="60"/>
      <c r="E100" s="61">
        <v>5</v>
      </c>
      <c r="F100" s="62"/>
      <c r="G100" s="62"/>
      <c r="H100" s="63"/>
      <c r="I100" s="61"/>
      <c r="J100" s="64">
        <f>SUM(E100:I100)</f>
        <v>5</v>
      </c>
      <c r="K100" s="71" t="s">
        <v>94</v>
      </c>
      <c r="L100" s="72">
        <v>165</v>
      </c>
      <c r="M100" s="67">
        <f>SUM(E100*L100)</f>
        <v>825</v>
      </c>
      <c r="N100" s="67">
        <f>SUM(F100*L100)</f>
        <v>0</v>
      </c>
      <c r="O100" s="67">
        <f>SUM(G100*L100)</f>
        <v>0</v>
      </c>
      <c r="P100" s="67">
        <f>SUM(H100*L100)</f>
        <v>0</v>
      </c>
      <c r="Q100" s="67">
        <f>SUM(I100*L100)</f>
        <v>0</v>
      </c>
      <c r="R100" s="68">
        <f>SUM(M100:Q100)</f>
        <v>825</v>
      </c>
      <c r="S100" s="69" t="s">
        <v>215</v>
      </c>
    </row>
    <row r="101" spans="1:19" ht="24.75" hidden="1">
      <c r="A101" s="193" t="s">
        <v>394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R101" s="89">
        <f>SUM(R98:R100)</f>
        <v>1590</v>
      </c>
      <c r="S101" s="91">
        <f>SUM(R98:R100)</f>
        <v>1590</v>
      </c>
    </row>
    <row r="102" spans="1:19" ht="24.75" hidden="1">
      <c r="A102" s="199" t="s">
        <v>389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1"/>
    </row>
    <row r="103" spans="1:19" s="31" customFormat="1" ht="24.75" hidden="1">
      <c r="A103" s="187" t="s">
        <v>246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9"/>
      <c r="S103" s="50"/>
    </row>
    <row r="104" spans="1:19" ht="24.75">
      <c r="A104" s="181" t="s">
        <v>392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3"/>
    </row>
    <row r="105" spans="1:19" ht="24.75">
      <c r="A105" s="1">
        <v>1</v>
      </c>
      <c r="B105" s="2" t="s">
        <v>241</v>
      </c>
      <c r="C105" s="10" t="s">
        <v>368</v>
      </c>
      <c r="D105" s="10" t="s">
        <v>369</v>
      </c>
      <c r="E105" s="11"/>
      <c r="F105" s="13"/>
      <c r="G105" s="14"/>
      <c r="H105" s="12"/>
      <c r="I105" s="11"/>
      <c r="J105" s="7">
        <v>7</v>
      </c>
      <c r="K105" s="1"/>
      <c r="L105" s="48">
        <v>654465.5</v>
      </c>
      <c r="M105" s="8"/>
      <c r="N105" s="8"/>
      <c r="O105" s="8"/>
      <c r="P105" s="8"/>
      <c r="Q105" s="8"/>
      <c r="R105" s="27">
        <f>6*L105+639860</f>
        <v>4566653</v>
      </c>
      <c r="S105" s="69" t="s">
        <v>215</v>
      </c>
    </row>
    <row r="106" spans="1:19" ht="24.75">
      <c r="A106" s="193" t="s">
        <v>394</v>
      </c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R106" s="89">
        <f>SUM(R105:R105)</f>
        <v>4566653</v>
      </c>
      <c r="S106" s="91">
        <f>SUM(R105:R105)</f>
        <v>4566653</v>
      </c>
    </row>
    <row r="107" spans="1:19" ht="24.75">
      <c r="A107" s="181" t="s">
        <v>391</v>
      </c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3"/>
    </row>
    <row r="108" spans="1:19" ht="24.75">
      <c r="A108" s="16">
        <v>1</v>
      </c>
      <c r="B108" s="30" t="s">
        <v>247</v>
      </c>
      <c r="C108" s="17" t="s">
        <v>370</v>
      </c>
      <c r="D108" s="26" t="s">
        <v>248</v>
      </c>
      <c r="E108" s="17"/>
      <c r="F108" s="19"/>
      <c r="G108" s="26" t="s">
        <v>248</v>
      </c>
      <c r="H108" s="20"/>
      <c r="I108" s="21"/>
      <c r="J108" s="19"/>
      <c r="K108" s="16"/>
      <c r="L108" s="45">
        <v>0</v>
      </c>
      <c r="M108" s="18"/>
      <c r="N108" s="18"/>
      <c r="O108" s="18"/>
      <c r="P108" s="18"/>
      <c r="Q108" s="18"/>
      <c r="R108" s="106">
        <v>48650</v>
      </c>
      <c r="S108" s="69" t="s">
        <v>215</v>
      </c>
    </row>
    <row r="109" spans="1:19" ht="24.75">
      <c r="A109" s="1">
        <v>2</v>
      </c>
      <c r="B109" s="29" t="s">
        <v>363</v>
      </c>
      <c r="C109" s="10" t="s">
        <v>424</v>
      </c>
      <c r="D109" s="28" t="s">
        <v>364</v>
      </c>
      <c r="E109" s="10"/>
      <c r="F109" s="22"/>
      <c r="G109" s="28" t="s">
        <v>364</v>
      </c>
      <c r="H109" s="24"/>
      <c r="I109" s="25"/>
      <c r="J109" s="22"/>
      <c r="K109" s="1"/>
      <c r="L109" s="44">
        <v>0</v>
      </c>
      <c r="M109" s="8"/>
      <c r="N109" s="8"/>
      <c r="O109" s="8"/>
      <c r="P109" s="8"/>
      <c r="Q109" s="8"/>
      <c r="R109" s="9">
        <v>138820</v>
      </c>
      <c r="S109" s="69"/>
    </row>
    <row r="110" spans="1:19" ht="24.75">
      <c r="A110" s="1">
        <v>3</v>
      </c>
      <c r="B110" s="29" t="s">
        <v>365</v>
      </c>
      <c r="C110" s="10" t="s">
        <v>425</v>
      </c>
      <c r="D110" s="28" t="s">
        <v>366</v>
      </c>
      <c r="E110" s="10"/>
      <c r="F110" s="22"/>
      <c r="G110" s="28" t="s">
        <v>366</v>
      </c>
      <c r="H110" s="24"/>
      <c r="I110" s="25"/>
      <c r="J110" s="22"/>
      <c r="K110" s="1"/>
      <c r="L110" s="44">
        <v>0</v>
      </c>
      <c r="M110" s="8"/>
      <c r="N110" s="8"/>
      <c r="O110" s="8"/>
      <c r="P110" s="8"/>
      <c r="Q110" s="8"/>
      <c r="R110" s="9">
        <v>57150</v>
      </c>
      <c r="S110" s="69"/>
    </row>
    <row r="111" spans="1:19" ht="24.75">
      <c r="A111" s="1">
        <v>4</v>
      </c>
      <c r="B111" s="29" t="s">
        <v>423</v>
      </c>
      <c r="C111" s="10" t="s">
        <v>426</v>
      </c>
      <c r="D111" s="28" t="s">
        <v>427</v>
      </c>
      <c r="E111" s="10"/>
      <c r="F111" s="22"/>
      <c r="G111" s="28"/>
      <c r="H111" s="24"/>
      <c r="I111" s="25"/>
      <c r="J111" s="22"/>
      <c r="K111" s="1"/>
      <c r="L111" s="44">
        <v>0</v>
      </c>
      <c r="M111" s="8"/>
      <c r="N111" s="8"/>
      <c r="O111" s="8"/>
      <c r="P111" s="8"/>
      <c r="Q111" s="8"/>
      <c r="R111" s="9">
        <v>67900</v>
      </c>
      <c r="S111" s="156"/>
    </row>
    <row r="112" spans="1:19" ht="24.75">
      <c r="A112" s="1">
        <v>5</v>
      </c>
      <c r="B112" s="29" t="s">
        <v>428</v>
      </c>
      <c r="C112" s="10" t="s">
        <v>429</v>
      </c>
      <c r="D112" s="28" t="s">
        <v>430</v>
      </c>
      <c r="E112" s="10"/>
      <c r="F112" s="22"/>
      <c r="G112" s="28"/>
      <c r="H112" s="24"/>
      <c r="I112" s="25"/>
      <c r="J112" s="22"/>
      <c r="K112" s="1"/>
      <c r="L112" s="44">
        <v>0</v>
      </c>
      <c r="M112" s="8"/>
      <c r="N112" s="8"/>
      <c r="O112" s="8"/>
      <c r="P112" s="8"/>
      <c r="Q112" s="8"/>
      <c r="R112" s="9">
        <v>320065</v>
      </c>
      <c r="S112" s="156"/>
    </row>
    <row r="113" spans="1:19" ht="24.75">
      <c r="A113" s="193" t="s">
        <v>394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R113" s="89">
        <f>SUM(R108:R112)</f>
        <v>632585</v>
      </c>
      <c r="S113" s="91">
        <f>SUM(R108)</f>
        <v>48650</v>
      </c>
    </row>
    <row r="114" spans="1:19" ht="24.75">
      <c r="A114" s="196" t="s">
        <v>390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8"/>
    </row>
    <row r="115" spans="1:19" ht="24.75">
      <c r="A115" s="1">
        <v>1</v>
      </c>
      <c r="B115" s="2" t="s">
        <v>254</v>
      </c>
      <c r="C115" s="10" t="s">
        <v>242</v>
      </c>
      <c r="D115" s="10" t="s">
        <v>249</v>
      </c>
      <c r="E115" s="11"/>
      <c r="F115" s="13"/>
      <c r="G115" s="14"/>
      <c r="H115" s="12"/>
      <c r="I115" s="11"/>
      <c r="J115" s="7">
        <v>7</v>
      </c>
      <c r="K115" s="1"/>
      <c r="L115" s="44">
        <v>3500</v>
      </c>
      <c r="M115" s="8"/>
      <c r="N115" s="8"/>
      <c r="O115" s="8"/>
      <c r="P115" s="8"/>
      <c r="Q115" s="8"/>
      <c r="R115" s="9">
        <f>+J115*L115</f>
        <v>24500</v>
      </c>
      <c r="S115" s="69" t="s">
        <v>215</v>
      </c>
    </row>
    <row r="116" spans="1:19" ht="24.75">
      <c r="A116" s="1">
        <v>2</v>
      </c>
      <c r="B116" s="2" t="s">
        <v>255</v>
      </c>
      <c r="C116" s="10" t="s">
        <v>242</v>
      </c>
      <c r="D116" s="10" t="s">
        <v>252</v>
      </c>
      <c r="E116" s="11"/>
      <c r="F116" s="13"/>
      <c r="G116" s="14"/>
      <c r="H116" s="12"/>
      <c r="I116" s="11"/>
      <c r="J116" s="7">
        <v>2</v>
      </c>
      <c r="K116" s="1"/>
      <c r="L116" s="44">
        <v>3500</v>
      </c>
      <c r="M116" s="8"/>
      <c r="N116" s="8"/>
      <c r="O116" s="8"/>
      <c r="P116" s="8"/>
      <c r="Q116" s="8"/>
      <c r="R116" s="9">
        <f>+J116*L116</f>
        <v>7000</v>
      </c>
      <c r="S116" s="69" t="s">
        <v>215</v>
      </c>
    </row>
    <row r="117" spans="1:19" ht="24.75">
      <c r="A117" s="1">
        <v>3</v>
      </c>
      <c r="B117" s="2" t="s">
        <v>256</v>
      </c>
      <c r="C117" s="10" t="s">
        <v>242</v>
      </c>
      <c r="D117" s="10" t="s">
        <v>250</v>
      </c>
      <c r="E117" s="11"/>
      <c r="F117" s="13"/>
      <c r="G117" s="14"/>
      <c r="H117" s="12"/>
      <c r="I117" s="11"/>
      <c r="J117" s="7">
        <v>7</v>
      </c>
      <c r="K117" s="1"/>
      <c r="L117" s="44">
        <v>4000</v>
      </c>
      <c r="M117" s="8"/>
      <c r="N117" s="8"/>
      <c r="O117" s="8"/>
      <c r="P117" s="8"/>
      <c r="Q117" s="8"/>
      <c r="R117" s="9">
        <f>+J117*L117</f>
        <v>28000</v>
      </c>
      <c r="S117" s="69" t="s">
        <v>215</v>
      </c>
    </row>
    <row r="118" spans="1:19" ht="24.75">
      <c r="A118" s="1">
        <v>4</v>
      </c>
      <c r="B118" s="2" t="s">
        <v>255</v>
      </c>
      <c r="C118" s="10" t="s">
        <v>242</v>
      </c>
      <c r="D118" s="10" t="s">
        <v>253</v>
      </c>
      <c r="E118" s="11"/>
      <c r="F118" s="13"/>
      <c r="G118" s="14"/>
      <c r="H118" s="12"/>
      <c r="I118" s="11"/>
      <c r="J118" s="7">
        <v>2</v>
      </c>
      <c r="K118" s="1"/>
      <c r="L118" s="44">
        <v>3500</v>
      </c>
      <c r="M118" s="8"/>
      <c r="N118" s="8"/>
      <c r="O118" s="8"/>
      <c r="P118" s="8"/>
      <c r="Q118" s="8"/>
      <c r="R118" s="9">
        <f>+J118*L118</f>
        <v>7000</v>
      </c>
      <c r="S118" s="69" t="s">
        <v>215</v>
      </c>
    </row>
    <row r="119" spans="1:19" ht="24.75">
      <c r="A119" s="1">
        <v>5</v>
      </c>
      <c r="B119" s="2" t="s">
        <v>257</v>
      </c>
      <c r="C119" s="10" t="s">
        <v>242</v>
      </c>
      <c r="D119" s="10" t="s">
        <v>251</v>
      </c>
      <c r="E119" s="11"/>
      <c r="F119" s="13"/>
      <c r="G119" s="14"/>
      <c r="H119" s="12"/>
      <c r="I119" s="11"/>
      <c r="J119" s="7">
        <v>1</v>
      </c>
      <c r="K119" s="1"/>
      <c r="L119" s="44">
        <v>10700</v>
      </c>
      <c r="M119" s="8"/>
      <c r="N119" s="8"/>
      <c r="O119" s="8"/>
      <c r="P119" s="8"/>
      <c r="Q119" s="8"/>
      <c r="R119" s="9">
        <f>+J119*L119</f>
        <v>10700</v>
      </c>
      <c r="S119" s="69" t="s">
        <v>215</v>
      </c>
    </row>
    <row r="120" spans="1:19" ht="24.75">
      <c r="A120" s="193" t="s">
        <v>394</v>
      </c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R120" s="89">
        <f>SUM(R115:R119)</f>
        <v>77200</v>
      </c>
      <c r="S120" s="91">
        <f>SUM(R115:R119)</f>
        <v>77200</v>
      </c>
    </row>
    <row r="121" spans="1:19" ht="24.75">
      <c r="A121" s="196" t="s">
        <v>438</v>
      </c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8"/>
    </row>
    <row r="122" spans="1:19" ht="24.75">
      <c r="A122" s="1">
        <v>1</v>
      </c>
      <c r="B122" s="2" t="s">
        <v>439</v>
      </c>
      <c r="C122" s="214" t="s">
        <v>442</v>
      </c>
      <c r="D122" s="10" t="s">
        <v>441</v>
      </c>
      <c r="E122" s="11"/>
      <c r="F122" s="13"/>
      <c r="G122" s="14"/>
      <c r="H122" s="12"/>
      <c r="I122" s="11"/>
      <c r="K122" s="1"/>
      <c r="L122" s="44"/>
      <c r="M122" s="8"/>
      <c r="N122" s="8"/>
      <c r="O122" s="8"/>
      <c r="P122" s="8"/>
      <c r="Q122" s="8"/>
      <c r="R122" s="9">
        <v>101871.49</v>
      </c>
      <c r="S122" s="69" t="s">
        <v>215</v>
      </c>
    </row>
    <row r="123" spans="1:19" ht="24.75">
      <c r="A123" s="1">
        <v>2</v>
      </c>
      <c r="B123" s="2" t="s">
        <v>440</v>
      </c>
      <c r="C123" s="214" t="s">
        <v>443</v>
      </c>
      <c r="D123" s="10" t="s">
        <v>441</v>
      </c>
      <c r="E123" s="11"/>
      <c r="F123" s="13"/>
      <c r="G123" s="14"/>
      <c r="H123" s="12"/>
      <c r="I123" s="11"/>
      <c r="K123" s="1"/>
      <c r="L123" s="44"/>
      <c r="M123" s="8"/>
      <c r="N123" s="8"/>
      <c r="O123" s="8"/>
      <c r="P123" s="8"/>
      <c r="Q123" s="8"/>
      <c r="R123" s="9">
        <v>27820</v>
      </c>
      <c r="S123" s="69" t="s">
        <v>215</v>
      </c>
    </row>
    <row r="124" spans="1:19" ht="24.75">
      <c r="A124" s="193" t="s">
        <v>394</v>
      </c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R124" s="89">
        <f>SUM(R122:R123)</f>
        <v>129691.49</v>
      </c>
      <c r="S124" s="91">
        <f>SUM(R122:R123)</f>
        <v>129691.49</v>
      </c>
    </row>
    <row r="125" spans="1:19" ht="24.75">
      <c r="A125" s="193" t="s">
        <v>396</v>
      </c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02"/>
      <c r="N125" s="102"/>
      <c r="O125" s="102"/>
      <c r="P125" s="102"/>
      <c r="Q125" s="102"/>
      <c r="R125" s="89">
        <f>SUM(R106,R113,R120,R124)</f>
        <v>5406129.49</v>
      </c>
      <c r="S125" s="109">
        <f>SUM(S106,S113,S120,S124)</f>
        <v>4822194.49</v>
      </c>
    </row>
    <row r="126" spans="1:19" ht="24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108"/>
    </row>
    <row r="127" spans="1:19" ht="24.75">
      <c r="A127" s="111" t="s">
        <v>374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108"/>
    </row>
    <row r="128" spans="1:19" ht="24.75" hidden="1">
      <c r="A128" s="205" t="s">
        <v>216</v>
      </c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</row>
    <row r="129" spans="1:19" ht="24.75" hidden="1">
      <c r="A129" s="58">
        <v>1</v>
      </c>
      <c r="B129" s="59" t="s">
        <v>169</v>
      </c>
      <c r="C129" s="60" t="s">
        <v>130</v>
      </c>
      <c r="D129" s="60" t="s">
        <v>170</v>
      </c>
      <c r="E129" s="61"/>
      <c r="F129" s="62"/>
      <c r="G129" s="62"/>
      <c r="H129" s="63"/>
      <c r="I129" s="61">
        <v>12</v>
      </c>
      <c r="J129" s="64">
        <f aca="true" t="shared" si="15" ref="J129:J136">SUM(E129:I129)</f>
        <v>12</v>
      </c>
      <c r="K129" s="65" t="s">
        <v>96</v>
      </c>
      <c r="L129" s="66">
        <v>58</v>
      </c>
      <c r="M129" s="67">
        <f aca="true" t="shared" si="16" ref="M129:M136">SUM(E129*L129)</f>
        <v>0</v>
      </c>
      <c r="N129" s="67">
        <f aca="true" t="shared" si="17" ref="N129:N136">SUM(F129*L129)</f>
        <v>0</v>
      </c>
      <c r="O129" s="67">
        <f aca="true" t="shared" si="18" ref="O129:O136">SUM(G129*L129)</f>
        <v>0</v>
      </c>
      <c r="P129" s="67">
        <f aca="true" t="shared" si="19" ref="P129:P136">SUM(H129*L129)</f>
        <v>0</v>
      </c>
      <c r="Q129" s="67">
        <f aca="true" t="shared" si="20" ref="Q129:Q136">SUM(I129*L129)</f>
        <v>696</v>
      </c>
      <c r="R129" s="68">
        <f aca="true" t="shared" si="21" ref="R129:R136">SUM(M129:Q129)</f>
        <v>696</v>
      </c>
      <c r="S129" s="69" t="s">
        <v>215</v>
      </c>
    </row>
    <row r="130" spans="1:19" ht="24.75" hidden="1">
      <c r="A130" s="58">
        <v>2</v>
      </c>
      <c r="B130" s="59" t="s">
        <v>169</v>
      </c>
      <c r="C130" s="60" t="s">
        <v>130</v>
      </c>
      <c r="D130" s="60" t="s">
        <v>171</v>
      </c>
      <c r="E130" s="61"/>
      <c r="F130" s="62">
        <v>24</v>
      </c>
      <c r="G130" s="62">
        <v>36</v>
      </c>
      <c r="H130" s="63"/>
      <c r="I130" s="61">
        <v>60</v>
      </c>
      <c r="J130" s="64">
        <f t="shared" si="15"/>
        <v>120</v>
      </c>
      <c r="K130" s="65" t="s">
        <v>96</v>
      </c>
      <c r="L130" s="66">
        <v>58</v>
      </c>
      <c r="M130" s="67">
        <f t="shared" si="16"/>
        <v>0</v>
      </c>
      <c r="N130" s="67">
        <f t="shared" si="17"/>
        <v>1392</v>
      </c>
      <c r="O130" s="67">
        <f t="shared" si="18"/>
        <v>2088</v>
      </c>
      <c r="P130" s="67">
        <f t="shared" si="19"/>
        <v>0</v>
      </c>
      <c r="Q130" s="67">
        <f t="shared" si="20"/>
        <v>3480</v>
      </c>
      <c r="R130" s="68">
        <f t="shared" si="21"/>
        <v>6960</v>
      </c>
      <c r="S130" s="69" t="s">
        <v>215</v>
      </c>
    </row>
    <row r="131" spans="1:19" ht="24.75" hidden="1">
      <c r="A131" s="58">
        <v>3</v>
      </c>
      <c r="B131" s="59" t="s">
        <v>39</v>
      </c>
      <c r="C131" s="60" t="s">
        <v>6</v>
      </c>
      <c r="D131" s="60"/>
      <c r="E131" s="61"/>
      <c r="F131" s="62"/>
      <c r="G131" s="62"/>
      <c r="H131" s="63"/>
      <c r="I131" s="61">
        <v>2</v>
      </c>
      <c r="J131" s="64">
        <f t="shared" si="15"/>
        <v>2</v>
      </c>
      <c r="K131" s="65" t="s">
        <v>97</v>
      </c>
      <c r="L131" s="66">
        <v>69</v>
      </c>
      <c r="M131" s="67">
        <f t="shared" si="16"/>
        <v>0</v>
      </c>
      <c r="N131" s="67">
        <f t="shared" si="17"/>
        <v>0</v>
      </c>
      <c r="O131" s="67">
        <f t="shared" si="18"/>
        <v>0</v>
      </c>
      <c r="P131" s="67">
        <f t="shared" si="19"/>
        <v>0</v>
      </c>
      <c r="Q131" s="67">
        <f t="shared" si="20"/>
        <v>138</v>
      </c>
      <c r="R131" s="68">
        <f t="shared" si="21"/>
        <v>138</v>
      </c>
      <c r="S131" s="69"/>
    </row>
    <row r="132" spans="1:19" ht="24.75" hidden="1">
      <c r="A132" s="58">
        <v>4</v>
      </c>
      <c r="B132" s="74" t="s">
        <v>189</v>
      </c>
      <c r="C132" s="60" t="s">
        <v>130</v>
      </c>
      <c r="D132" s="60" t="s">
        <v>188</v>
      </c>
      <c r="E132" s="75"/>
      <c r="F132" s="76"/>
      <c r="G132" s="76"/>
      <c r="H132" s="76"/>
      <c r="I132" s="77">
        <v>24</v>
      </c>
      <c r="J132" s="78">
        <f t="shared" si="15"/>
        <v>24</v>
      </c>
      <c r="K132" s="60" t="s">
        <v>96</v>
      </c>
      <c r="L132" s="79">
        <v>60</v>
      </c>
      <c r="M132" s="80">
        <f t="shared" si="16"/>
        <v>0</v>
      </c>
      <c r="N132" s="80">
        <f t="shared" si="17"/>
        <v>0</v>
      </c>
      <c r="O132" s="80">
        <f t="shared" si="18"/>
        <v>0</v>
      </c>
      <c r="P132" s="80">
        <f t="shared" si="19"/>
        <v>0</v>
      </c>
      <c r="Q132" s="80">
        <f t="shared" si="20"/>
        <v>1440</v>
      </c>
      <c r="R132" s="68">
        <f t="shared" si="21"/>
        <v>1440</v>
      </c>
      <c r="S132" s="69"/>
    </row>
    <row r="133" spans="1:19" ht="24.75" hidden="1">
      <c r="A133" s="58">
        <v>5</v>
      </c>
      <c r="B133" s="59" t="s">
        <v>191</v>
      </c>
      <c r="C133" s="60" t="s">
        <v>130</v>
      </c>
      <c r="D133" s="60" t="s">
        <v>190</v>
      </c>
      <c r="E133" s="61"/>
      <c r="F133" s="62"/>
      <c r="G133" s="62">
        <v>12</v>
      </c>
      <c r="H133" s="63"/>
      <c r="I133" s="61">
        <v>60</v>
      </c>
      <c r="J133" s="64">
        <f t="shared" si="15"/>
        <v>72</v>
      </c>
      <c r="K133" s="65" t="s">
        <v>96</v>
      </c>
      <c r="L133" s="66">
        <v>58</v>
      </c>
      <c r="M133" s="67">
        <f t="shared" si="16"/>
        <v>0</v>
      </c>
      <c r="N133" s="67">
        <f t="shared" si="17"/>
        <v>0</v>
      </c>
      <c r="O133" s="67">
        <f t="shared" si="18"/>
        <v>696</v>
      </c>
      <c r="P133" s="67">
        <f t="shared" si="19"/>
        <v>0</v>
      </c>
      <c r="Q133" s="67">
        <f t="shared" si="20"/>
        <v>3480</v>
      </c>
      <c r="R133" s="68">
        <f t="shared" si="21"/>
        <v>4176</v>
      </c>
      <c r="S133" s="69"/>
    </row>
    <row r="134" spans="1:19" ht="24.75" hidden="1">
      <c r="A134" s="58">
        <v>6</v>
      </c>
      <c r="B134" s="59" t="s">
        <v>40</v>
      </c>
      <c r="C134" s="60" t="s">
        <v>130</v>
      </c>
      <c r="D134" s="60" t="s">
        <v>192</v>
      </c>
      <c r="E134" s="61">
        <v>72</v>
      </c>
      <c r="F134" s="62"/>
      <c r="G134" s="62"/>
      <c r="H134" s="63">
        <v>12</v>
      </c>
      <c r="I134" s="61">
        <v>60</v>
      </c>
      <c r="J134" s="64">
        <f t="shared" si="15"/>
        <v>144</v>
      </c>
      <c r="K134" s="65" t="s">
        <v>96</v>
      </c>
      <c r="L134" s="66">
        <v>45</v>
      </c>
      <c r="M134" s="67">
        <f t="shared" si="16"/>
        <v>3240</v>
      </c>
      <c r="N134" s="67">
        <f t="shared" si="17"/>
        <v>0</v>
      </c>
      <c r="O134" s="67">
        <f t="shared" si="18"/>
        <v>0</v>
      </c>
      <c r="P134" s="67">
        <f t="shared" si="19"/>
        <v>540</v>
      </c>
      <c r="Q134" s="67">
        <f t="shared" si="20"/>
        <v>2700</v>
      </c>
      <c r="R134" s="68">
        <f t="shared" si="21"/>
        <v>6480</v>
      </c>
      <c r="S134" s="69"/>
    </row>
    <row r="135" spans="1:19" ht="24.75" hidden="1">
      <c r="A135" s="58">
        <v>7</v>
      </c>
      <c r="B135" s="59" t="s">
        <v>194</v>
      </c>
      <c r="C135" s="60" t="s">
        <v>130</v>
      </c>
      <c r="D135" s="60" t="s">
        <v>193</v>
      </c>
      <c r="E135" s="61"/>
      <c r="F135" s="62"/>
      <c r="G135" s="62"/>
      <c r="H135" s="63"/>
      <c r="I135" s="61">
        <v>24</v>
      </c>
      <c r="J135" s="64">
        <f t="shared" si="15"/>
        <v>24</v>
      </c>
      <c r="K135" s="65" t="s">
        <v>96</v>
      </c>
      <c r="L135" s="66">
        <v>48</v>
      </c>
      <c r="M135" s="67">
        <f t="shared" si="16"/>
        <v>0</v>
      </c>
      <c r="N135" s="67">
        <f t="shared" si="17"/>
        <v>0</v>
      </c>
      <c r="O135" s="67">
        <f t="shared" si="18"/>
        <v>0</v>
      </c>
      <c r="P135" s="67">
        <f t="shared" si="19"/>
        <v>0</v>
      </c>
      <c r="Q135" s="67">
        <f t="shared" si="20"/>
        <v>1152</v>
      </c>
      <c r="R135" s="68">
        <f t="shared" si="21"/>
        <v>1152</v>
      </c>
      <c r="S135" s="69"/>
    </row>
    <row r="136" spans="1:19" ht="24.75" hidden="1">
      <c r="A136" s="58">
        <v>8</v>
      </c>
      <c r="B136" s="59" t="s">
        <v>41</v>
      </c>
      <c r="C136" s="60" t="s">
        <v>131</v>
      </c>
      <c r="D136" s="60" t="s">
        <v>109</v>
      </c>
      <c r="E136" s="61"/>
      <c r="F136" s="62"/>
      <c r="G136" s="62">
        <v>6</v>
      </c>
      <c r="H136" s="63"/>
      <c r="I136" s="61">
        <v>12</v>
      </c>
      <c r="J136" s="64">
        <f t="shared" si="15"/>
        <v>18</v>
      </c>
      <c r="K136" s="65" t="s">
        <v>95</v>
      </c>
      <c r="L136" s="66">
        <v>105</v>
      </c>
      <c r="M136" s="67">
        <f t="shared" si="16"/>
        <v>0</v>
      </c>
      <c r="N136" s="67">
        <f t="shared" si="17"/>
        <v>0</v>
      </c>
      <c r="O136" s="67">
        <f t="shared" si="18"/>
        <v>630</v>
      </c>
      <c r="P136" s="67">
        <f t="shared" si="19"/>
        <v>0</v>
      </c>
      <c r="Q136" s="67">
        <f t="shared" si="20"/>
        <v>1260</v>
      </c>
      <c r="R136" s="68">
        <f t="shared" si="21"/>
        <v>1890</v>
      </c>
      <c r="S136" s="69" t="s">
        <v>215</v>
      </c>
    </row>
    <row r="137" spans="1:18" ht="24.75" hidden="1">
      <c r="A137" s="58">
        <v>9</v>
      </c>
      <c r="B137" s="59" t="s">
        <v>12</v>
      </c>
      <c r="C137" s="81" t="s">
        <v>126</v>
      </c>
      <c r="D137" s="81"/>
      <c r="J137" s="64">
        <v>5</v>
      </c>
      <c r="L137" s="49">
        <v>18</v>
      </c>
      <c r="R137" s="9">
        <f>SUM(J137*L137)</f>
        <v>90</v>
      </c>
    </row>
    <row r="138" spans="1:18" ht="24.75" hidden="1">
      <c r="A138" s="58">
        <v>10</v>
      </c>
      <c r="B138" s="59" t="s">
        <v>13</v>
      </c>
      <c r="C138" s="81" t="s">
        <v>126</v>
      </c>
      <c r="D138" s="60"/>
      <c r="J138" s="64">
        <v>3</v>
      </c>
      <c r="L138" s="49">
        <v>27</v>
      </c>
      <c r="R138" s="9">
        <f aca="true" t="shared" si="22" ref="R138:R201">SUM(J138*L138)</f>
        <v>81</v>
      </c>
    </row>
    <row r="139" spans="1:18" ht="24.75" hidden="1">
      <c r="A139" s="58">
        <v>11</v>
      </c>
      <c r="B139" s="59" t="s">
        <v>14</v>
      </c>
      <c r="C139" s="81" t="s">
        <v>126</v>
      </c>
      <c r="D139" s="60"/>
      <c r="J139" s="64">
        <v>2</v>
      </c>
      <c r="L139" s="49">
        <v>36</v>
      </c>
      <c r="R139" s="9">
        <f t="shared" si="22"/>
        <v>72</v>
      </c>
    </row>
    <row r="140" spans="1:18" ht="24.75" hidden="1">
      <c r="A140" s="58">
        <v>12</v>
      </c>
      <c r="B140" s="59" t="s">
        <v>15</v>
      </c>
      <c r="C140" s="60" t="s">
        <v>6</v>
      </c>
      <c r="D140" s="60"/>
      <c r="J140" s="64">
        <v>2</v>
      </c>
      <c r="L140" s="49">
        <v>9.5</v>
      </c>
      <c r="R140" s="9">
        <f t="shared" si="22"/>
        <v>19</v>
      </c>
    </row>
    <row r="141" spans="1:18" ht="24.75" hidden="1">
      <c r="A141" s="58">
        <v>13</v>
      </c>
      <c r="B141" s="59" t="s">
        <v>16</v>
      </c>
      <c r="C141" s="81" t="s">
        <v>126</v>
      </c>
      <c r="D141" s="82" t="s">
        <v>186</v>
      </c>
      <c r="J141" s="64">
        <v>27</v>
      </c>
      <c r="L141" s="49">
        <v>40</v>
      </c>
      <c r="R141" s="9">
        <f t="shared" si="22"/>
        <v>1080</v>
      </c>
    </row>
    <row r="142" spans="1:18" ht="24.75" hidden="1">
      <c r="A142" s="58">
        <v>14</v>
      </c>
      <c r="B142" s="70" t="s">
        <v>17</v>
      </c>
      <c r="C142" s="60" t="s">
        <v>127</v>
      </c>
      <c r="D142" s="60"/>
      <c r="J142" s="64">
        <v>32</v>
      </c>
      <c r="L142" s="49">
        <v>18</v>
      </c>
      <c r="R142" s="9">
        <f t="shared" si="22"/>
        <v>576</v>
      </c>
    </row>
    <row r="143" spans="1:18" ht="24.75" hidden="1">
      <c r="A143" s="58">
        <v>15</v>
      </c>
      <c r="B143" s="59" t="s">
        <v>33</v>
      </c>
      <c r="C143" s="60" t="s">
        <v>129</v>
      </c>
      <c r="D143" s="60"/>
      <c r="J143" s="7">
        <v>1</v>
      </c>
      <c r="L143" s="49">
        <v>16</v>
      </c>
      <c r="R143" s="9">
        <f t="shared" si="22"/>
        <v>16</v>
      </c>
    </row>
    <row r="144" spans="1:18" ht="24.75" hidden="1">
      <c r="A144" s="58">
        <v>16</v>
      </c>
      <c r="B144" s="59" t="s">
        <v>34</v>
      </c>
      <c r="C144" s="60" t="s">
        <v>126</v>
      </c>
      <c r="D144" s="60" t="s">
        <v>187</v>
      </c>
      <c r="J144" s="7">
        <v>16</v>
      </c>
      <c r="L144" s="49">
        <v>95</v>
      </c>
      <c r="R144" s="9">
        <f t="shared" si="22"/>
        <v>1520</v>
      </c>
    </row>
    <row r="145" spans="1:18" ht="24.75" hidden="1">
      <c r="A145" s="58">
        <v>17</v>
      </c>
      <c r="B145" s="59" t="s">
        <v>35</v>
      </c>
      <c r="C145" s="60" t="s">
        <v>126</v>
      </c>
      <c r="D145" s="60"/>
      <c r="J145" s="7">
        <v>10</v>
      </c>
      <c r="L145" s="49">
        <v>24</v>
      </c>
      <c r="R145" s="9">
        <f t="shared" si="22"/>
        <v>240</v>
      </c>
    </row>
    <row r="146" spans="1:18" ht="24.75" hidden="1">
      <c r="A146" s="58">
        <v>18</v>
      </c>
      <c r="B146" s="59" t="s">
        <v>36</v>
      </c>
      <c r="C146" s="60" t="s">
        <v>126</v>
      </c>
      <c r="D146" s="60"/>
      <c r="J146" s="7">
        <v>9</v>
      </c>
      <c r="L146" s="49">
        <v>12</v>
      </c>
      <c r="R146" s="9">
        <f t="shared" si="22"/>
        <v>108</v>
      </c>
    </row>
    <row r="147" spans="1:18" ht="24.75" hidden="1">
      <c r="A147" s="58">
        <v>19</v>
      </c>
      <c r="B147" s="59" t="s">
        <v>42</v>
      </c>
      <c r="C147" s="60" t="s">
        <v>126</v>
      </c>
      <c r="D147" s="60"/>
      <c r="J147" s="7">
        <v>41</v>
      </c>
      <c r="L147" s="49">
        <v>28</v>
      </c>
      <c r="R147" s="9">
        <f t="shared" si="22"/>
        <v>1148</v>
      </c>
    </row>
    <row r="148" spans="1:18" ht="24.75" hidden="1">
      <c r="A148" s="58">
        <v>20</v>
      </c>
      <c r="B148" s="59" t="s">
        <v>143</v>
      </c>
      <c r="C148" s="60" t="s">
        <v>126</v>
      </c>
      <c r="D148" s="60" t="s">
        <v>195</v>
      </c>
      <c r="J148" s="7">
        <v>85</v>
      </c>
      <c r="L148" s="49">
        <v>65</v>
      </c>
      <c r="R148" s="9">
        <f t="shared" si="22"/>
        <v>5525</v>
      </c>
    </row>
    <row r="149" spans="1:18" ht="24.75" hidden="1">
      <c r="A149" s="58">
        <v>21</v>
      </c>
      <c r="B149" s="59" t="s">
        <v>166</v>
      </c>
      <c r="C149" s="60" t="s">
        <v>126</v>
      </c>
      <c r="D149" s="60" t="s">
        <v>167</v>
      </c>
      <c r="J149" s="7">
        <v>34</v>
      </c>
      <c r="L149" s="49">
        <v>85</v>
      </c>
      <c r="R149" s="9">
        <f t="shared" si="22"/>
        <v>2890</v>
      </c>
    </row>
    <row r="150" spans="1:18" ht="24.75" hidden="1">
      <c r="A150" s="58">
        <v>22</v>
      </c>
      <c r="B150" s="59" t="s">
        <v>196</v>
      </c>
      <c r="C150" s="60" t="s">
        <v>126</v>
      </c>
      <c r="D150" s="60"/>
      <c r="J150" s="7">
        <v>50</v>
      </c>
      <c r="L150" s="49">
        <v>14</v>
      </c>
      <c r="R150" s="9">
        <f t="shared" si="22"/>
        <v>700</v>
      </c>
    </row>
    <row r="151" spans="1:18" ht="24.75" hidden="1">
      <c r="A151" s="58">
        <v>23</v>
      </c>
      <c r="B151" s="59" t="s">
        <v>197</v>
      </c>
      <c r="C151" s="60" t="s">
        <v>126</v>
      </c>
      <c r="D151" s="60"/>
      <c r="J151" s="7">
        <v>2</v>
      </c>
      <c r="L151" s="49">
        <v>21</v>
      </c>
      <c r="R151" s="9">
        <f t="shared" si="22"/>
        <v>42</v>
      </c>
    </row>
    <row r="152" spans="1:18" ht="24.75" hidden="1">
      <c r="A152" s="58">
        <v>24</v>
      </c>
      <c r="B152" s="59" t="s">
        <v>153</v>
      </c>
      <c r="C152" s="60" t="s">
        <v>139</v>
      </c>
      <c r="D152" s="60" t="s">
        <v>152</v>
      </c>
      <c r="J152" s="7">
        <v>20</v>
      </c>
      <c r="L152" s="49">
        <v>17</v>
      </c>
      <c r="R152" s="9">
        <f t="shared" si="22"/>
        <v>340</v>
      </c>
    </row>
    <row r="153" spans="1:18" ht="24.75" hidden="1">
      <c r="A153" s="58">
        <v>25</v>
      </c>
      <c r="B153" s="59" t="s">
        <v>18</v>
      </c>
      <c r="C153" s="60" t="s">
        <v>6</v>
      </c>
      <c r="D153" s="60"/>
      <c r="J153" s="7">
        <v>4</v>
      </c>
      <c r="L153" s="66">
        <v>42</v>
      </c>
      <c r="R153" s="9">
        <f t="shared" si="22"/>
        <v>168</v>
      </c>
    </row>
    <row r="154" spans="1:18" ht="24.75" hidden="1">
      <c r="A154" s="58">
        <v>26</v>
      </c>
      <c r="B154" s="59" t="s">
        <v>19</v>
      </c>
      <c r="C154" s="60" t="s">
        <v>6</v>
      </c>
      <c r="D154" s="60"/>
      <c r="J154" s="7">
        <v>1</v>
      </c>
      <c r="L154" s="66">
        <v>34</v>
      </c>
      <c r="R154" s="9">
        <f t="shared" si="22"/>
        <v>34</v>
      </c>
    </row>
    <row r="155" spans="1:18" ht="24.75" hidden="1">
      <c r="A155" s="58">
        <v>27</v>
      </c>
      <c r="B155" s="59" t="s">
        <v>20</v>
      </c>
      <c r="C155" s="60" t="s">
        <v>6</v>
      </c>
      <c r="D155" s="60"/>
      <c r="J155" s="7">
        <v>17</v>
      </c>
      <c r="L155" s="66">
        <v>16.5</v>
      </c>
      <c r="R155" s="9">
        <f t="shared" si="22"/>
        <v>280.5</v>
      </c>
    </row>
    <row r="156" spans="1:18" ht="24.75" hidden="1">
      <c r="A156" s="58">
        <v>28</v>
      </c>
      <c r="B156" s="59" t="s">
        <v>21</v>
      </c>
      <c r="C156" s="60" t="s">
        <v>6</v>
      </c>
      <c r="D156" s="60"/>
      <c r="J156" s="7">
        <v>28</v>
      </c>
      <c r="L156" s="66">
        <v>13</v>
      </c>
      <c r="R156" s="9">
        <f t="shared" si="22"/>
        <v>364</v>
      </c>
    </row>
    <row r="157" spans="1:18" ht="24.75" hidden="1">
      <c r="A157" s="58">
        <v>29</v>
      </c>
      <c r="B157" s="59" t="s">
        <v>22</v>
      </c>
      <c r="C157" s="60" t="s">
        <v>6</v>
      </c>
      <c r="D157" s="60"/>
      <c r="J157" s="7">
        <v>18</v>
      </c>
      <c r="L157" s="66">
        <v>8</v>
      </c>
      <c r="R157" s="9">
        <f t="shared" si="22"/>
        <v>144</v>
      </c>
    </row>
    <row r="158" spans="1:19" ht="24.75" hidden="1">
      <c r="A158" s="58">
        <v>30</v>
      </c>
      <c r="B158" s="59" t="s">
        <v>23</v>
      </c>
      <c r="C158" s="60" t="s">
        <v>109</v>
      </c>
      <c r="D158" s="60"/>
      <c r="J158" s="7">
        <v>10</v>
      </c>
      <c r="L158" s="66">
        <v>35</v>
      </c>
      <c r="R158" s="9">
        <f t="shared" si="22"/>
        <v>350</v>
      </c>
      <c r="S158" s="69" t="s">
        <v>215</v>
      </c>
    </row>
    <row r="159" spans="1:19" ht="24.75" hidden="1">
      <c r="A159" s="58">
        <v>31</v>
      </c>
      <c r="B159" s="59" t="s">
        <v>24</v>
      </c>
      <c r="C159" s="60" t="s">
        <v>109</v>
      </c>
      <c r="D159" s="60"/>
      <c r="J159" s="7">
        <v>10</v>
      </c>
      <c r="L159" s="66">
        <v>35</v>
      </c>
      <c r="R159" s="9">
        <f t="shared" si="22"/>
        <v>350</v>
      </c>
      <c r="S159" s="69" t="s">
        <v>215</v>
      </c>
    </row>
    <row r="160" spans="1:19" ht="24.75" hidden="1">
      <c r="A160" s="58">
        <v>32</v>
      </c>
      <c r="B160" s="59" t="s">
        <v>25</v>
      </c>
      <c r="C160" s="60" t="s">
        <v>109</v>
      </c>
      <c r="D160" s="60"/>
      <c r="J160" s="7">
        <v>1</v>
      </c>
      <c r="L160" s="66">
        <v>26</v>
      </c>
      <c r="R160" s="9">
        <f t="shared" si="22"/>
        <v>26</v>
      </c>
      <c r="S160" s="69" t="s">
        <v>215</v>
      </c>
    </row>
    <row r="161" spans="1:24" s="1" customFormat="1" ht="24.75" hidden="1">
      <c r="A161" s="58">
        <v>33</v>
      </c>
      <c r="B161" s="59" t="s">
        <v>26</v>
      </c>
      <c r="C161" s="60" t="s">
        <v>120</v>
      </c>
      <c r="D161" s="60" t="s">
        <v>122</v>
      </c>
      <c r="F161" s="7"/>
      <c r="G161" s="32"/>
      <c r="J161" s="7">
        <v>4</v>
      </c>
      <c r="K161" s="2"/>
      <c r="L161" s="66">
        <v>250</v>
      </c>
      <c r="M161" s="34"/>
      <c r="N161" s="34"/>
      <c r="O161" s="34"/>
      <c r="P161" s="34"/>
      <c r="Q161" s="34"/>
      <c r="R161" s="9">
        <f t="shared" si="22"/>
        <v>1000</v>
      </c>
      <c r="T161" s="5"/>
      <c r="U161" s="5"/>
      <c r="V161" s="5"/>
      <c r="W161" s="5"/>
      <c r="X161" s="5"/>
    </row>
    <row r="162" spans="1:24" s="1" customFormat="1" ht="24.75" hidden="1">
      <c r="A162" s="58">
        <v>34</v>
      </c>
      <c r="B162" s="59" t="s">
        <v>27</v>
      </c>
      <c r="C162" s="60" t="s">
        <v>120</v>
      </c>
      <c r="D162" s="60" t="s">
        <v>123</v>
      </c>
      <c r="F162" s="7"/>
      <c r="G162" s="32"/>
      <c r="J162" s="7">
        <v>29</v>
      </c>
      <c r="K162" s="2"/>
      <c r="L162" s="66">
        <v>95</v>
      </c>
      <c r="M162" s="34"/>
      <c r="N162" s="34"/>
      <c r="O162" s="34"/>
      <c r="P162" s="34"/>
      <c r="Q162" s="34"/>
      <c r="R162" s="9">
        <f t="shared" si="22"/>
        <v>2755</v>
      </c>
      <c r="T162" s="5"/>
      <c r="U162" s="5"/>
      <c r="V162" s="5"/>
      <c r="W162" s="5"/>
      <c r="X162" s="5"/>
    </row>
    <row r="163" spans="1:24" s="1" customFormat="1" ht="24.75" hidden="1">
      <c r="A163" s="58">
        <v>35</v>
      </c>
      <c r="B163" s="59" t="s">
        <v>28</v>
      </c>
      <c r="C163" s="60" t="s">
        <v>120</v>
      </c>
      <c r="D163" s="83" t="s">
        <v>121</v>
      </c>
      <c r="F163" s="7"/>
      <c r="G163" s="32"/>
      <c r="J163" s="7">
        <v>36</v>
      </c>
      <c r="K163" s="2"/>
      <c r="L163" s="66">
        <v>60</v>
      </c>
      <c r="M163" s="34"/>
      <c r="N163" s="34"/>
      <c r="O163" s="34"/>
      <c r="P163" s="34"/>
      <c r="Q163" s="34"/>
      <c r="R163" s="9">
        <f t="shared" si="22"/>
        <v>2160</v>
      </c>
      <c r="T163" s="5"/>
      <c r="U163" s="5"/>
      <c r="V163" s="5"/>
      <c r="W163" s="5"/>
      <c r="X163" s="5"/>
    </row>
    <row r="164" spans="1:24" s="1" customFormat="1" ht="24.75" hidden="1">
      <c r="A164" s="58">
        <v>36</v>
      </c>
      <c r="B164" s="59" t="s">
        <v>29</v>
      </c>
      <c r="C164" s="60" t="s">
        <v>120</v>
      </c>
      <c r="D164" s="60" t="s">
        <v>124</v>
      </c>
      <c r="F164" s="7"/>
      <c r="G164" s="32"/>
      <c r="J164" s="7">
        <v>30</v>
      </c>
      <c r="K164" s="2"/>
      <c r="L164" s="66">
        <v>144</v>
      </c>
      <c r="M164" s="34"/>
      <c r="N164" s="34"/>
      <c r="O164" s="34"/>
      <c r="P164" s="34"/>
      <c r="Q164" s="34"/>
      <c r="R164" s="9">
        <f t="shared" si="22"/>
        <v>4320</v>
      </c>
      <c r="T164" s="5"/>
      <c r="U164" s="5"/>
      <c r="V164" s="5"/>
      <c r="W164" s="5"/>
      <c r="X164" s="5"/>
    </row>
    <row r="165" spans="1:24" s="1" customFormat="1" ht="24.75" hidden="1">
      <c r="A165" s="58">
        <v>37</v>
      </c>
      <c r="B165" s="59" t="s">
        <v>30</v>
      </c>
      <c r="C165" s="60" t="s">
        <v>120</v>
      </c>
      <c r="D165" s="60"/>
      <c r="F165" s="7"/>
      <c r="G165" s="32"/>
      <c r="J165" s="7">
        <v>2</v>
      </c>
      <c r="K165" s="2"/>
      <c r="L165" s="79">
        <v>98</v>
      </c>
      <c r="M165" s="34"/>
      <c r="N165" s="34"/>
      <c r="O165" s="34"/>
      <c r="P165" s="34"/>
      <c r="Q165" s="34"/>
      <c r="R165" s="9">
        <f t="shared" si="22"/>
        <v>196</v>
      </c>
      <c r="T165" s="5"/>
      <c r="U165" s="5"/>
      <c r="V165" s="5"/>
      <c r="W165" s="5"/>
      <c r="X165" s="5"/>
    </row>
    <row r="166" spans="1:24" s="1" customFormat="1" ht="24.75" hidden="1">
      <c r="A166" s="58">
        <v>38</v>
      </c>
      <c r="B166" s="59" t="s">
        <v>31</v>
      </c>
      <c r="C166" s="60" t="s">
        <v>120</v>
      </c>
      <c r="D166" s="60"/>
      <c r="F166" s="7"/>
      <c r="G166" s="32"/>
      <c r="J166" s="7">
        <v>2</v>
      </c>
      <c r="K166" s="2"/>
      <c r="L166" s="79">
        <v>72</v>
      </c>
      <c r="M166" s="34"/>
      <c r="N166" s="34"/>
      <c r="O166" s="34"/>
      <c r="P166" s="34"/>
      <c r="Q166" s="34"/>
      <c r="R166" s="9">
        <f t="shared" si="22"/>
        <v>144</v>
      </c>
      <c r="T166" s="5"/>
      <c r="U166" s="5"/>
      <c r="V166" s="5"/>
      <c r="W166" s="5"/>
      <c r="X166" s="5"/>
    </row>
    <row r="167" spans="1:24" s="1" customFormat="1" ht="24.75" hidden="1">
      <c r="A167" s="58">
        <v>39</v>
      </c>
      <c r="B167" s="59" t="s">
        <v>32</v>
      </c>
      <c r="C167" s="60" t="s">
        <v>120</v>
      </c>
      <c r="D167" s="60"/>
      <c r="F167" s="7"/>
      <c r="G167" s="32"/>
      <c r="J167" s="7">
        <v>2</v>
      </c>
      <c r="K167" s="2"/>
      <c r="L167" s="79">
        <v>79</v>
      </c>
      <c r="M167" s="34"/>
      <c r="N167" s="34"/>
      <c r="O167" s="34"/>
      <c r="P167" s="34"/>
      <c r="Q167" s="34"/>
      <c r="R167" s="9">
        <f t="shared" si="22"/>
        <v>158</v>
      </c>
      <c r="T167" s="5"/>
      <c r="U167" s="5"/>
      <c r="V167" s="5"/>
      <c r="W167" s="5"/>
      <c r="X167" s="5"/>
    </row>
    <row r="168" spans="1:24" s="1" customFormat="1" ht="24.75" hidden="1">
      <c r="A168" s="58">
        <v>40</v>
      </c>
      <c r="B168" s="70" t="s">
        <v>37</v>
      </c>
      <c r="C168" s="60" t="s">
        <v>6</v>
      </c>
      <c r="D168" s="60" t="s">
        <v>172</v>
      </c>
      <c r="F168" s="7"/>
      <c r="G168" s="32"/>
      <c r="J168" s="7">
        <v>31</v>
      </c>
      <c r="K168" s="2"/>
      <c r="L168" s="49">
        <v>8</v>
      </c>
      <c r="M168" s="34"/>
      <c r="N168" s="34"/>
      <c r="O168" s="34"/>
      <c r="P168" s="34"/>
      <c r="Q168" s="34"/>
      <c r="R168" s="9">
        <f t="shared" si="22"/>
        <v>248</v>
      </c>
      <c r="T168" s="5"/>
      <c r="U168" s="5"/>
      <c r="V168" s="5"/>
      <c r="W168" s="5"/>
      <c r="X168" s="5"/>
    </row>
    <row r="169" spans="1:24" s="1" customFormat="1" ht="24.75" hidden="1">
      <c r="A169" s="58">
        <v>41</v>
      </c>
      <c r="B169" s="59" t="s">
        <v>38</v>
      </c>
      <c r="C169" s="60" t="s">
        <v>6</v>
      </c>
      <c r="D169" s="60" t="s">
        <v>173</v>
      </c>
      <c r="F169" s="7"/>
      <c r="G169" s="32"/>
      <c r="J169" s="7">
        <v>102</v>
      </c>
      <c r="K169" s="2"/>
      <c r="L169" s="49">
        <v>6</v>
      </c>
      <c r="M169" s="34"/>
      <c r="N169" s="34"/>
      <c r="O169" s="34"/>
      <c r="P169" s="34"/>
      <c r="Q169" s="34"/>
      <c r="R169" s="9">
        <f t="shared" si="22"/>
        <v>612</v>
      </c>
      <c r="T169" s="5"/>
      <c r="U169" s="5"/>
      <c r="V169" s="5"/>
      <c r="W169" s="5"/>
      <c r="X169" s="5"/>
    </row>
    <row r="170" spans="1:24" s="1" customFormat="1" ht="24.75" hidden="1">
      <c r="A170" s="58">
        <v>42</v>
      </c>
      <c r="B170" s="59" t="s">
        <v>45</v>
      </c>
      <c r="C170" s="60" t="s">
        <v>133</v>
      </c>
      <c r="D170" s="60"/>
      <c r="F170" s="7"/>
      <c r="G170" s="32"/>
      <c r="J170" s="7">
        <v>3</v>
      </c>
      <c r="K170" s="2"/>
      <c r="L170" s="49">
        <v>50</v>
      </c>
      <c r="M170" s="34"/>
      <c r="N170" s="34"/>
      <c r="O170" s="34"/>
      <c r="P170" s="34"/>
      <c r="Q170" s="34"/>
      <c r="R170" s="9">
        <f t="shared" si="22"/>
        <v>150</v>
      </c>
      <c r="T170" s="5"/>
      <c r="U170" s="5"/>
      <c r="V170" s="5"/>
      <c r="W170" s="5"/>
      <c r="X170" s="5"/>
    </row>
    <row r="171" spans="1:24" s="1" customFormat="1" ht="24.75" hidden="1">
      <c r="A171" s="58">
        <v>43</v>
      </c>
      <c r="B171" s="59" t="s">
        <v>46</v>
      </c>
      <c r="C171" s="60" t="s">
        <v>109</v>
      </c>
      <c r="D171" s="60"/>
      <c r="F171" s="7"/>
      <c r="G171" s="32"/>
      <c r="J171" s="7">
        <v>2</v>
      </c>
      <c r="K171" s="2"/>
      <c r="L171" s="49">
        <v>10</v>
      </c>
      <c r="M171" s="34"/>
      <c r="N171" s="34"/>
      <c r="O171" s="34"/>
      <c r="P171" s="34"/>
      <c r="Q171" s="34"/>
      <c r="R171" s="9">
        <f t="shared" si="22"/>
        <v>20</v>
      </c>
      <c r="T171" s="5"/>
      <c r="U171" s="5"/>
      <c r="V171" s="5"/>
      <c r="W171" s="5"/>
      <c r="X171" s="5"/>
    </row>
    <row r="172" spans="1:24" s="1" customFormat="1" ht="24.75" hidden="1">
      <c r="A172" s="58">
        <v>44</v>
      </c>
      <c r="B172" s="59" t="s">
        <v>47</v>
      </c>
      <c r="C172" s="60" t="s">
        <v>134</v>
      </c>
      <c r="D172" s="60" t="s">
        <v>198</v>
      </c>
      <c r="F172" s="7"/>
      <c r="G172" s="32"/>
      <c r="J172" s="7">
        <v>108</v>
      </c>
      <c r="K172" s="2"/>
      <c r="L172" s="49">
        <v>3.75</v>
      </c>
      <c r="M172" s="34"/>
      <c r="N172" s="34"/>
      <c r="O172" s="34"/>
      <c r="P172" s="34"/>
      <c r="Q172" s="34"/>
      <c r="R172" s="9">
        <f t="shared" si="22"/>
        <v>405</v>
      </c>
      <c r="T172" s="5"/>
      <c r="U172" s="5"/>
      <c r="V172" s="5"/>
      <c r="W172" s="5"/>
      <c r="X172" s="5"/>
    </row>
    <row r="173" spans="1:24" s="1" customFormat="1" ht="24.75" hidden="1">
      <c r="A173" s="58">
        <v>45</v>
      </c>
      <c r="B173" s="59" t="s">
        <v>48</v>
      </c>
      <c r="C173" s="60" t="s">
        <v>134</v>
      </c>
      <c r="D173" s="60" t="s">
        <v>199</v>
      </c>
      <c r="F173" s="7"/>
      <c r="G173" s="32"/>
      <c r="J173" s="7">
        <v>6</v>
      </c>
      <c r="K173" s="2"/>
      <c r="L173" s="49">
        <v>3.5</v>
      </c>
      <c r="M173" s="34"/>
      <c r="N173" s="34"/>
      <c r="O173" s="34"/>
      <c r="P173" s="34"/>
      <c r="Q173" s="34"/>
      <c r="R173" s="9">
        <f t="shared" si="22"/>
        <v>21</v>
      </c>
      <c r="T173" s="5"/>
      <c r="U173" s="5"/>
      <c r="V173" s="5"/>
      <c r="W173" s="5"/>
      <c r="X173" s="5"/>
    </row>
    <row r="174" spans="1:24" s="1" customFormat="1" ht="24.75" hidden="1">
      <c r="A174" s="58">
        <v>46</v>
      </c>
      <c r="B174" s="59" t="s">
        <v>164</v>
      </c>
      <c r="C174" s="60" t="s">
        <v>6</v>
      </c>
      <c r="D174" s="60" t="s">
        <v>125</v>
      </c>
      <c r="F174" s="7"/>
      <c r="G174" s="32"/>
      <c r="J174" s="7">
        <v>3</v>
      </c>
      <c r="K174" s="2"/>
      <c r="L174" s="49">
        <v>20</v>
      </c>
      <c r="M174" s="34"/>
      <c r="N174" s="34"/>
      <c r="O174" s="34"/>
      <c r="P174" s="34"/>
      <c r="Q174" s="34"/>
      <c r="R174" s="9">
        <f t="shared" si="22"/>
        <v>60</v>
      </c>
      <c r="T174" s="5"/>
      <c r="U174" s="5"/>
      <c r="V174" s="5"/>
      <c r="W174" s="5"/>
      <c r="X174" s="5"/>
    </row>
    <row r="175" spans="1:24" s="1" customFormat="1" ht="24.75" hidden="1">
      <c r="A175" s="58">
        <v>47</v>
      </c>
      <c r="B175" s="59" t="s">
        <v>165</v>
      </c>
      <c r="C175" s="60" t="s">
        <v>6</v>
      </c>
      <c r="D175" s="60" t="s">
        <v>125</v>
      </c>
      <c r="F175" s="7"/>
      <c r="G175" s="32"/>
      <c r="J175" s="7">
        <v>15</v>
      </c>
      <c r="K175" s="2"/>
      <c r="L175" s="49">
        <v>20</v>
      </c>
      <c r="M175" s="34"/>
      <c r="N175" s="34"/>
      <c r="O175" s="34"/>
      <c r="P175" s="34"/>
      <c r="Q175" s="34"/>
      <c r="R175" s="9">
        <f t="shared" si="22"/>
        <v>300</v>
      </c>
      <c r="T175" s="5"/>
      <c r="U175" s="5"/>
      <c r="V175" s="5"/>
      <c r="W175" s="5"/>
      <c r="X175" s="5"/>
    </row>
    <row r="176" spans="1:24" s="1" customFormat="1" ht="24.75" hidden="1">
      <c r="A176" s="58">
        <v>48</v>
      </c>
      <c r="B176" s="59" t="s">
        <v>53</v>
      </c>
      <c r="C176" s="60" t="s">
        <v>6</v>
      </c>
      <c r="D176" s="60" t="s">
        <v>373</v>
      </c>
      <c r="F176" s="7"/>
      <c r="G176" s="32"/>
      <c r="J176" s="7">
        <v>5</v>
      </c>
      <c r="K176" s="2"/>
      <c r="L176" s="49">
        <v>7</v>
      </c>
      <c r="M176" s="34"/>
      <c r="N176" s="34"/>
      <c r="O176" s="34"/>
      <c r="P176" s="34"/>
      <c r="Q176" s="34"/>
      <c r="R176" s="9">
        <f t="shared" si="22"/>
        <v>35</v>
      </c>
      <c r="T176" s="5"/>
      <c r="U176" s="5"/>
      <c r="V176" s="5"/>
      <c r="W176" s="5"/>
      <c r="X176" s="5"/>
    </row>
    <row r="177" spans="1:24" s="1" customFormat="1" ht="24.75" hidden="1">
      <c r="A177" s="58">
        <v>49</v>
      </c>
      <c r="B177" s="59" t="s">
        <v>54</v>
      </c>
      <c r="C177" s="60" t="s">
        <v>6</v>
      </c>
      <c r="D177" s="60" t="s">
        <v>373</v>
      </c>
      <c r="F177" s="7"/>
      <c r="G177" s="32"/>
      <c r="J177" s="7">
        <v>9</v>
      </c>
      <c r="K177" s="2"/>
      <c r="L177" s="49">
        <v>7</v>
      </c>
      <c r="M177" s="34"/>
      <c r="N177" s="34"/>
      <c r="O177" s="34"/>
      <c r="P177" s="34"/>
      <c r="Q177" s="34"/>
      <c r="R177" s="9">
        <f t="shared" si="22"/>
        <v>63</v>
      </c>
      <c r="T177" s="5"/>
      <c r="U177" s="5"/>
      <c r="V177" s="5"/>
      <c r="W177" s="5"/>
      <c r="X177" s="5"/>
    </row>
    <row r="178" spans="1:24" s="1" customFormat="1" ht="24.75" hidden="1">
      <c r="A178" s="58">
        <v>50</v>
      </c>
      <c r="B178" s="59" t="s">
        <v>55</v>
      </c>
      <c r="C178" s="60" t="s">
        <v>6</v>
      </c>
      <c r="D178" s="60" t="s">
        <v>373</v>
      </c>
      <c r="F178" s="7"/>
      <c r="G178" s="32"/>
      <c r="J178" s="7">
        <v>2</v>
      </c>
      <c r="K178" s="2"/>
      <c r="L178" s="49">
        <v>7</v>
      </c>
      <c r="M178" s="34"/>
      <c r="N178" s="34"/>
      <c r="O178" s="34"/>
      <c r="P178" s="34"/>
      <c r="Q178" s="34"/>
      <c r="R178" s="9">
        <f t="shared" si="22"/>
        <v>14</v>
      </c>
      <c r="T178" s="5"/>
      <c r="U178" s="5"/>
      <c r="V178" s="5"/>
      <c r="W178" s="5"/>
      <c r="X178" s="5"/>
    </row>
    <row r="179" spans="1:24" s="1" customFormat="1" ht="24.75" hidden="1">
      <c r="A179" s="58">
        <v>51</v>
      </c>
      <c r="B179" s="70" t="s">
        <v>56</v>
      </c>
      <c r="C179" s="60" t="s">
        <v>6</v>
      </c>
      <c r="D179" s="84" t="s">
        <v>168</v>
      </c>
      <c r="F179" s="7"/>
      <c r="G179" s="32"/>
      <c r="J179" s="7">
        <v>8</v>
      </c>
      <c r="K179" s="2"/>
      <c r="L179" s="49">
        <v>24</v>
      </c>
      <c r="M179" s="34"/>
      <c r="N179" s="34"/>
      <c r="O179" s="34"/>
      <c r="P179" s="34"/>
      <c r="Q179" s="34"/>
      <c r="R179" s="9">
        <f t="shared" si="22"/>
        <v>192</v>
      </c>
      <c r="T179" s="5"/>
      <c r="U179" s="5"/>
      <c r="V179" s="5"/>
      <c r="W179" s="5"/>
      <c r="X179" s="5"/>
    </row>
    <row r="180" spans="1:24" s="1" customFormat="1" ht="24.75" hidden="1">
      <c r="A180" s="58">
        <v>52</v>
      </c>
      <c r="B180" s="70" t="s">
        <v>57</v>
      </c>
      <c r="C180" s="60" t="s">
        <v>6</v>
      </c>
      <c r="D180" s="60" t="s">
        <v>202</v>
      </c>
      <c r="F180" s="7"/>
      <c r="G180" s="32"/>
      <c r="J180" s="7">
        <v>20</v>
      </c>
      <c r="K180" s="2"/>
      <c r="L180" s="49">
        <v>14</v>
      </c>
      <c r="M180" s="34"/>
      <c r="N180" s="34"/>
      <c r="O180" s="34"/>
      <c r="P180" s="34"/>
      <c r="Q180" s="34"/>
      <c r="R180" s="9">
        <f t="shared" si="22"/>
        <v>280</v>
      </c>
      <c r="T180" s="5"/>
      <c r="U180" s="5"/>
      <c r="V180" s="5"/>
      <c r="W180" s="5"/>
      <c r="X180" s="5"/>
    </row>
    <row r="181" spans="1:24" s="1" customFormat="1" ht="24.75" hidden="1">
      <c r="A181" s="58">
        <v>53</v>
      </c>
      <c r="B181" s="70" t="s">
        <v>58</v>
      </c>
      <c r="C181" s="60" t="s">
        <v>135</v>
      </c>
      <c r="D181" s="60" t="s">
        <v>203</v>
      </c>
      <c r="F181" s="7"/>
      <c r="G181" s="32"/>
      <c r="J181" s="7">
        <v>3</v>
      </c>
      <c r="K181" s="2"/>
      <c r="L181" s="49">
        <v>10</v>
      </c>
      <c r="M181" s="34"/>
      <c r="N181" s="34"/>
      <c r="O181" s="34"/>
      <c r="P181" s="34"/>
      <c r="Q181" s="34"/>
      <c r="R181" s="9">
        <f t="shared" si="22"/>
        <v>30</v>
      </c>
      <c r="T181" s="5"/>
      <c r="U181" s="5"/>
      <c r="V181" s="5"/>
      <c r="W181" s="5"/>
      <c r="X181" s="5"/>
    </row>
    <row r="182" spans="1:24" s="1" customFormat="1" ht="24.75" hidden="1">
      <c r="A182" s="58">
        <v>54</v>
      </c>
      <c r="B182" s="70" t="s">
        <v>59</v>
      </c>
      <c r="C182" s="60" t="s">
        <v>135</v>
      </c>
      <c r="D182" s="60" t="s">
        <v>204</v>
      </c>
      <c r="F182" s="7"/>
      <c r="G182" s="32"/>
      <c r="J182" s="7">
        <v>3</v>
      </c>
      <c r="K182" s="2"/>
      <c r="L182" s="49">
        <v>15</v>
      </c>
      <c r="M182" s="34"/>
      <c r="N182" s="34"/>
      <c r="O182" s="34"/>
      <c r="P182" s="34"/>
      <c r="Q182" s="34"/>
      <c r="R182" s="9">
        <f t="shared" si="22"/>
        <v>45</v>
      </c>
      <c r="T182" s="5"/>
      <c r="U182" s="5"/>
      <c r="V182" s="5"/>
      <c r="W182" s="5"/>
      <c r="X182" s="5"/>
    </row>
    <row r="183" spans="1:24" s="1" customFormat="1" ht="24.75" hidden="1">
      <c r="A183" s="58">
        <v>55</v>
      </c>
      <c r="B183" s="70" t="s">
        <v>60</v>
      </c>
      <c r="C183" s="60" t="s">
        <v>6</v>
      </c>
      <c r="D183" s="60"/>
      <c r="F183" s="7"/>
      <c r="G183" s="32"/>
      <c r="J183" s="7">
        <v>3</v>
      </c>
      <c r="K183" s="2"/>
      <c r="L183" s="49">
        <v>42</v>
      </c>
      <c r="M183" s="34"/>
      <c r="N183" s="34"/>
      <c r="O183" s="34"/>
      <c r="P183" s="34"/>
      <c r="Q183" s="34"/>
      <c r="R183" s="9">
        <f t="shared" si="22"/>
        <v>126</v>
      </c>
      <c r="T183" s="5"/>
      <c r="U183" s="5"/>
      <c r="V183" s="5"/>
      <c r="W183" s="5"/>
      <c r="X183" s="5"/>
    </row>
    <row r="184" spans="1:24" s="1" customFormat="1" ht="24.75" hidden="1">
      <c r="A184" s="58">
        <v>56</v>
      </c>
      <c r="B184" s="59" t="s">
        <v>160</v>
      </c>
      <c r="C184" s="60" t="s">
        <v>137</v>
      </c>
      <c r="D184" s="60" t="s">
        <v>159</v>
      </c>
      <c r="F184" s="7"/>
      <c r="G184" s="32"/>
      <c r="J184" s="7">
        <v>22</v>
      </c>
      <c r="K184" s="2"/>
      <c r="L184" s="49">
        <v>20</v>
      </c>
      <c r="M184" s="34"/>
      <c r="N184" s="34"/>
      <c r="O184" s="34"/>
      <c r="P184" s="34"/>
      <c r="Q184" s="34"/>
      <c r="R184" s="9">
        <f t="shared" si="22"/>
        <v>440</v>
      </c>
      <c r="T184" s="5"/>
      <c r="U184" s="5"/>
      <c r="V184" s="5"/>
      <c r="W184" s="5"/>
      <c r="X184" s="5"/>
    </row>
    <row r="185" spans="1:24" s="1" customFormat="1" ht="24.75" hidden="1">
      <c r="A185" s="58">
        <v>57</v>
      </c>
      <c r="B185" s="70" t="s">
        <v>64</v>
      </c>
      <c r="C185" s="60" t="s">
        <v>163</v>
      </c>
      <c r="D185" s="60" t="s">
        <v>161</v>
      </c>
      <c r="F185" s="7"/>
      <c r="G185" s="32"/>
      <c r="J185" s="7">
        <v>5</v>
      </c>
      <c r="K185" s="2"/>
      <c r="L185" s="49">
        <v>60</v>
      </c>
      <c r="M185" s="34"/>
      <c r="N185" s="34"/>
      <c r="O185" s="34"/>
      <c r="P185" s="34"/>
      <c r="Q185" s="34"/>
      <c r="R185" s="9">
        <f t="shared" si="22"/>
        <v>300</v>
      </c>
      <c r="T185" s="5"/>
      <c r="U185" s="5"/>
      <c r="V185" s="5"/>
      <c r="W185" s="5"/>
      <c r="X185" s="5"/>
    </row>
    <row r="186" spans="1:24" s="1" customFormat="1" ht="24.75" hidden="1">
      <c r="A186" s="58">
        <v>58</v>
      </c>
      <c r="B186" s="70" t="s">
        <v>65</v>
      </c>
      <c r="C186" s="60" t="s">
        <v>163</v>
      </c>
      <c r="D186" s="60" t="s">
        <v>162</v>
      </c>
      <c r="F186" s="7"/>
      <c r="G186" s="32"/>
      <c r="J186" s="7">
        <v>5</v>
      </c>
      <c r="K186" s="2"/>
      <c r="L186" s="49">
        <v>60</v>
      </c>
      <c r="M186" s="34"/>
      <c r="N186" s="34"/>
      <c r="O186" s="34"/>
      <c r="P186" s="34"/>
      <c r="Q186" s="34"/>
      <c r="R186" s="9">
        <f t="shared" si="22"/>
        <v>300</v>
      </c>
      <c r="T186" s="5"/>
      <c r="U186" s="5"/>
      <c r="V186" s="5"/>
      <c r="W186" s="5"/>
      <c r="X186" s="5"/>
    </row>
    <row r="187" spans="1:24" s="1" customFormat="1" ht="24.75" hidden="1">
      <c r="A187" s="58">
        <v>59</v>
      </c>
      <c r="B187" s="70" t="s">
        <v>66</v>
      </c>
      <c r="C187" s="60" t="s">
        <v>126</v>
      </c>
      <c r="D187" s="60"/>
      <c r="F187" s="7"/>
      <c r="G187" s="32"/>
      <c r="J187" s="7">
        <v>21</v>
      </c>
      <c r="K187" s="2"/>
      <c r="L187" s="49">
        <v>40</v>
      </c>
      <c r="M187" s="34"/>
      <c r="N187" s="34"/>
      <c r="O187" s="34"/>
      <c r="P187" s="34"/>
      <c r="Q187" s="34"/>
      <c r="R187" s="9">
        <f t="shared" si="22"/>
        <v>840</v>
      </c>
      <c r="T187" s="5"/>
      <c r="U187" s="5"/>
      <c r="V187" s="5"/>
      <c r="W187" s="5"/>
      <c r="X187" s="5"/>
    </row>
    <row r="188" spans="1:24" s="1" customFormat="1" ht="24.75" hidden="1">
      <c r="A188" s="58">
        <v>60</v>
      </c>
      <c r="B188" s="70" t="s">
        <v>67</v>
      </c>
      <c r="C188" s="60" t="s">
        <v>205</v>
      </c>
      <c r="D188" s="60" t="s">
        <v>206</v>
      </c>
      <c r="F188" s="7"/>
      <c r="G188" s="32"/>
      <c r="J188" s="7">
        <v>10</v>
      </c>
      <c r="K188" s="2"/>
      <c r="L188" s="49">
        <v>48</v>
      </c>
      <c r="M188" s="34"/>
      <c r="N188" s="34"/>
      <c r="O188" s="34"/>
      <c r="P188" s="34"/>
      <c r="Q188" s="34"/>
      <c r="R188" s="9">
        <f t="shared" si="22"/>
        <v>480</v>
      </c>
      <c r="T188" s="5"/>
      <c r="U188" s="5"/>
      <c r="V188" s="5"/>
      <c r="W188" s="5"/>
      <c r="X188" s="5"/>
    </row>
    <row r="189" spans="1:24" s="1" customFormat="1" ht="24.75" hidden="1">
      <c r="A189" s="58">
        <v>61</v>
      </c>
      <c r="B189" s="70" t="s">
        <v>68</v>
      </c>
      <c r="C189" s="60" t="s">
        <v>6</v>
      </c>
      <c r="D189" s="60"/>
      <c r="F189" s="7"/>
      <c r="G189" s="32"/>
      <c r="J189" s="7">
        <v>5</v>
      </c>
      <c r="K189" s="2"/>
      <c r="L189" s="49">
        <v>240</v>
      </c>
      <c r="M189" s="34"/>
      <c r="N189" s="34"/>
      <c r="O189" s="34"/>
      <c r="P189" s="34"/>
      <c r="Q189" s="34"/>
      <c r="R189" s="9">
        <f t="shared" si="22"/>
        <v>1200</v>
      </c>
      <c r="T189" s="5"/>
      <c r="U189" s="5"/>
      <c r="V189" s="5"/>
      <c r="W189" s="5"/>
      <c r="X189" s="5"/>
    </row>
    <row r="190" spans="1:24" s="1" customFormat="1" ht="24.75" hidden="1">
      <c r="A190" s="58">
        <v>62</v>
      </c>
      <c r="B190" s="70" t="s">
        <v>69</v>
      </c>
      <c r="C190" s="60" t="s">
        <v>6</v>
      </c>
      <c r="D190" s="60"/>
      <c r="F190" s="7"/>
      <c r="G190" s="32"/>
      <c r="J190" s="7">
        <v>5</v>
      </c>
      <c r="K190" s="2"/>
      <c r="L190" s="49">
        <v>495</v>
      </c>
      <c r="M190" s="34"/>
      <c r="N190" s="34"/>
      <c r="O190" s="34"/>
      <c r="P190" s="34"/>
      <c r="Q190" s="34"/>
      <c r="R190" s="9">
        <f t="shared" si="22"/>
        <v>2475</v>
      </c>
      <c r="T190" s="5"/>
      <c r="U190" s="5"/>
      <c r="V190" s="5"/>
      <c r="W190" s="5"/>
      <c r="X190" s="5"/>
    </row>
    <row r="191" spans="1:24" s="1" customFormat="1" ht="24.75" hidden="1">
      <c r="A191" s="58">
        <v>63</v>
      </c>
      <c r="B191" s="70" t="s">
        <v>70</v>
      </c>
      <c r="C191" s="60" t="s">
        <v>138</v>
      </c>
      <c r="D191" s="60"/>
      <c r="F191" s="7"/>
      <c r="G191" s="32"/>
      <c r="J191" s="7">
        <v>1</v>
      </c>
      <c r="K191" s="2"/>
      <c r="L191" s="49">
        <v>50</v>
      </c>
      <c r="M191" s="34"/>
      <c r="N191" s="34"/>
      <c r="O191" s="34"/>
      <c r="P191" s="34"/>
      <c r="Q191" s="34"/>
      <c r="R191" s="9">
        <f t="shared" si="22"/>
        <v>50</v>
      </c>
      <c r="T191" s="5"/>
      <c r="U191" s="5"/>
      <c r="V191" s="5"/>
      <c r="W191" s="5"/>
      <c r="X191" s="5"/>
    </row>
    <row r="192" spans="1:24" s="1" customFormat="1" ht="24.75" hidden="1">
      <c r="A192" s="58">
        <v>64</v>
      </c>
      <c r="B192" s="59" t="s">
        <v>157</v>
      </c>
      <c r="C192" s="60" t="s">
        <v>6</v>
      </c>
      <c r="D192" s="60" t="s">
        <v>154</v>
      </c>
      <c r="F192" s="7"/>
      <c r="G192" s="32"/>
      <c r="J192" s="7">
        <v>4</v>
      </c>
      <c r="K192" s="2"/>
      <c r="L192" s="49">
        <v>10</v>
      </c>
      <c r="M192" s="34"/>
      <c r="N192" s="34"/>
      <c r="O192" s="34"/>
      <c r="P192" s="34"/>
      <c r="Q192" s="34"/>
      <c r="R192" s="9">
        <f t="shared" si="22"/>
        <v>40</v>
      </c>
      <c r="T192" s="5"/>
      <c r="U192" s="5"/>
      <c r="V192" s="5"/>
      <c r="W192" s="5"/>
      <c r="X192" s="5"/>
    </row>
    <row r="193" spans="1:24" s="1" customFormat="1" ht="24.75" hidden="1">
      <c r="A193" s="58">
        <v>65</v>
      </c>
      <c r="B193" s="59" t="s">
        <v>158</v>
      </c>
      <c r="C193" s="60" t="s">
        <v>6</v>
      </c>
      <c r="D193" s="60" t="s">
        <v>155</v>
      </c>
      <c r="F193" s="7"/>
      <c r="G193" s="32"/>
      <c r="J193" s="7">
        <v>4</v>
      </c>
      <c r="K193" s="2"/>
      <c r="L193" s="49">
        <v>10</v>
      </c>
      <c r="M193" s="34"/>
      <c r="N193" s="34"/>
      <c r="O193" s="34"/>
      <c r="P193" s="34"/>
      <c r="Q193" s="34"/>
      <c r="R193" s="9">
        <f t="shared" si="22"/>
        <v>40</v>
      </c>
      <c r="T193" s="5"/>
      <c r="U193" s="5"/>
      <c r="V193" s="5"/>
      <c r="W193" s="5"/>
      <c r="X193" s="5"/>
    </row>
    <row r="194" spans="1:24" s="1" customFormat="1" ht="24.75" hidden="1">
      <c r="A194" s="58">
        <v>66</v>
      </c>
      <c r="B194" s="59" t="s">
        <v>158</v>
      </c>
      <c r="C194" s="60" t="s">
        <v>6</v>
      </c>
      <c r="D194" s="60" t="s">
        <v>156</v>
      </c>
      <c r="F194" s="7"/>
      <c r="G194" s="32"/>
      <c r="J194" s="7">
        <v>4</v>
      </c>
      <c r="K194" s="2"/>
      <c r="L194" s="49">
        <v>10</v>
      </c>
      <c r="M194" s="34"/>
      <c r="N194" s="34"/>
      <c r="O194" s="34"/>
      <c r="P194" s="34"/>
      <c r="Q194" s="34"/>
      <c r="R194" s="9">
        <f t="shared" si="22"/>
        <v>40</v>
      </c>
      <c r="T194" s="5"/>
      <c r="U194" s="5"/>
      <c r="V194" s="5"/>
      <c r="W194" s="5"/>
      <c r="X194" s="5"/>
    </row>
    <row r="195" spans="1:24" s="1" customFormat="1" ht="24.75" hidden="1">
      <c r="A195" s="58">
        <v>67</v>
      </c>
      <c r="B195" s="59" t="s">
        <v>71</v>
      </c>
      <c r="C195" s="60" t="s">
        <v>6</v>
      </c>
      <c r="D195" s="60"/>
      <c r="F195" s="7"/>
      <c r="G195" s="32"/>
      <c r="J195" s="7">
        <v>58</v>
      </c>
      <c r="K195" s="2"/>
      <c r="L195" s="49">
        <v>3.25</v>
      </c>
      <c r="M195" s="34"/>
      <c r="N195" s="34"/>
      <c r="O195" s="34"/>
      <c r="P195" s="34"/>
      <c r="Q195" s="34"/>
      <c r="R195" s="9">
        <f t="shared" si="22"/>
        <v>188.5</v>
      </c>
      <c r="T195" s="5"/>
      <c r="U195" s="5"/>
      <c r="V195" s="5"/>
      <c r="W195" s="5"/>
      <c r="X195" s="5"/>
    </row>
    <row r="196" spans="1:24" s="1" customFormat="1" ht="24.75" hidden="1">
      <c r="A196" s="58">
        <v>68</v>
      </c>
      <c r="B196" s="59" t="s">
        <v>72</v>
      </c>
      <c r="C196" s="60" t="s">
        <v>6</v>
      </c>
      <c r="D196" s="60"/>
      <c r="F196" s="7"/>
      <c r="G196" s="32"/>
      <c r="J196" s="7">
        <v>7</v>
      </c>
      <c r="K196" s="2"/>
      <c r="L196" s="49">
        <v>3.25</v>
      </c>
      <c r="M196" s="34"/>
      <c r="N196" s="34"/>
      <c r="O196" s="34"/>
      <c r="P196" s="34"/>
      <c r="Q196" s="34"/>
      <c r="R196" s="9">
        <f t="shared" si="22"/>
        <v>22.75</v>
      </c>
      <c r="T196" s="5"/>
      <c r="U196" s="5"/>
      <c r="V196" s="5"/>
      <c r="W196" s="5"/>
      <c r="X196" s="5"/>
    </row>
    <row r="197" spans="1:24" s="1" customFormat="1" ht="24.75" hidden="1">
      <c r="A197" s="58">
        <v>69</v>
      </c>
      <c r="B197" s="59" t="s">
        <v>73</v>
      </c>
      <c r="C197" s="60" t="s">
        <v>6</v>
      </c>
      <c r="D197" s="60"/>
      <c r="F197" s="7"/>
      <c r="G197" s="32"/>
      <c r="J197" s="7">
        <v>4</v>
      </c>
      <c r="K197" s="2"/>
      <c r="L197" s="49">
        <v>3.25</v>
      </c>
      <c r="M197" s="34"/>
      <c r="N197" s="34"/>
      <c r="O197" s="34"/>
      <c r="P197" s="34"/>
      <c r="Q197" s="34"/>
      <c r="R197" s="9">
        <f t="shared" si="22"/>
        <v>13</v>
      </c>
      <c r="T197" s="5"/>
      <c r="U197" s="5"/>
      <c r="V197" s="5"/>
      <c r="W197" s="5"/>
      <c r="X197" s="5"/>
    </row>
    <row r="198" spans="1:24" s="1" customFormat="1" ht="24.75" hidden="1">
      <c r="A198" s="58">
        <v>70</v>
      </c>
      <c r="B198" s="70" t="s">
        <v>74</v>
      </c>
      <c r="C198" s="60" t="s">
        <v>6</v>
      </c>
      <c r="D198" s="60"/>
      <c r="F198" s="7"/>
      <c r="G198" s="32"/>
      <c r="J198" s="7">
        <v>6</v>
      </c>
      <c r="K198" s="2"/>
      <c r="L198" s="49">
        <v>34.5</v>
      </c>
      <c r="M198" s="34"/>
      <c r="N198" s="34"/>
      <c r="O198" s="34"/>
      <c r="P198" s="34"/>
      <c r="Q198" s="34"/>
      <c r="R198" s="9">
        <f t="shared" si="22"/>
        <v>207</v>
      </c>
      <c r="T198" s="5"/>
      <c r="U198" s="5"/>
      <c r="V198" s="5"/>
      <c r="W198" s="5"/>
      <c r="X198" s="5"/>
    </row>
    <row r="199" spans="1:24" s="1" customFormat="1" ht="24.75" hidden="1">
      <c r="A199" s="58">
        <v>71</v>
      </c>
      <c r="B199" s="59" t="s">
        <v>75</v>
      </c>
      <c r="C199" s="60" t="s">
        <v>109</v>
      </c>
      <c r="D199" s="60"/>
      <c r="F199" s="7"/>
      <c r="G199" s="32"/>
      <c r="J199" s="7">
        <v>1</v>
      </c>
      <c r="K199" s="2"/>
      <c r="L199" s="49">
        <v>450</v>
      </c>
      <c r="M199" s="34"/>
      <c r="N199" s="34"/>
      <c r="O199" s="34"/>
      <c r="P199" s="34"/>
      <c r="Q199" s="34"/>
      <c r="R199" s="9">
        <f t="shared" si="22"/>
        <v>450</v>
      </c>
      <c r="T199" s="5"/>
      <c r="U199" s="5"/>
      <c r="V199" s="5"/>
      <c r="W199" s="5"/>
      <c r="X199" s="5"/>
    </row>
    <row r="200" spans="1:24" s="1" customFormat="1" ht="24.75" hidden="1">
      <c r="A200" s="58">
        <v>72</v>
      </c>
      <c r="B200" s="70" t="s">
        <v>151</v>
      </c>
      <c r="C200" s="60" t="s">
        <v>109</v>
      </c>
      <c r="D200" s="60" t="s">
        <v>211</v>
      </c>
      <c r="F200" s="7"/>
      <c r="G200" s="32"/>
      <c r="J200" s="7">
        <v>11</v>
      </c>
      <c r="K200" s="2"/>
      <c r="L200" s="49">
        <v>160</v>
      </c>
      <c r="M200" s="34"/>
      <c r="N200" s="34"/>
      <c r="O200" s="34"/>
      <c r="P200" s="34"/>
      <c r="Q200" s="34"/>
      <c r="R200" s="9">
        <f t="shared" si="22"/>
        <v>1760</v>
      </c>
      <c r="T200" s="5"/>
      <c r="U200" s="5"/>
      <c r="V200" s="5"/>
      <c r="W200" s="5"/>
      <c r="X200" s="5"/>
    </row>
    <row r="201" spans="1:24" s="1" customFormat="1" ht="24.75" hidden="1">
      <c r="A201" s="58">
        <v>73</v>
      </c>
      <c r="B201" s="70" t="s">
        <v>78</v>
      </c>
      <c r="C201" s="60" t="s">
        <v>109</v>
      </c>
      <c r="D201" s="60"/>
      <c r="F201" s="7"/>
      <c r="G201" s="32"/>
      <c r="J201" s="7">
        <v>20</v>
      </c>
      <c r="K201" s="2"/>
      <c r="L201" s="49">
        <v>3.5</v>
      </c>
      <c r="M201" s="34"/>
      <c r="N201" s="34"/>
      <c r="O201" s="34"/>
      <c r="P201" s="34"/>
      <c r="Q201" s="34"/>
      <c r="R201" s="9">
        <f t="shared" si="22"/>
        <v>70</v>
      </c>
      <c r="T201" s="5"/>
      <c r="U201" s="5"/>
      <c r="V201" s="5"/>
      <c r="W201" s="5"/>
      <c r="X201" s="5"/>
    </row>
    <row r="202" spans="1:24" s="1" customFormat="1" ht="24.75" hidden="1">
      <c r="A202" s="58">
        <v>74</v>
      </c>
      <c r="B202" s="85" t="s">
        <v>79</v>
      </c>
      <c r="C202" s="60" t="s">
        <v>109</v>
      </c>
      <c r="D202" s="60"/>
      <c r="F202" s="7"/>
      <c r="G202" s="32"/>
      <c r="J202" s="7">
        <v>40</v>
      </c>
      <c r="K202" s="2"/>
      <c r="L202" s="49">
        <v>110</v>
      </c>
      <c r="M202" s="34"/>
      <c r="N202" s="34"/>
      <c r="O202" s="34"/>
      <c r="P202" s="34"/>
      <c r="Q202" s="34"/>
      <c r="R202" s="9">
        <f aca="true" t="shared" si="23" ref="R202:R213">SUM(J202*L202)</f>
        <v>4400</v>
      </c>
      <c r="T202" s="5"/>
      <c r="U202" s="5"/>
      <c r="V202" s="5"/>
      <c r="W202" s="5"/>
      <c r="X202" s="5"/>
    </row>
    <row r="203" spans="1:24" s="1" customFormat="1" ht="24.75" hidden="1">
      <c r="A203" s="58">
        <v>75</v>
      </c>
      <c r="B203" s="70" t="s">
        <v>80</v>
      </c>
      <c r="C203" s="60" t="s">
        <v>141</v>
      </c>
      <c r="D203" s="60" t="s">
        <v>212</v>
      </c>
      <c r="F203" s="7"/>
      <c r="G203" s="32"/>
      <c r="J203" s="7">
        <v>5</v>
      </c>
      <c r="K203" s="2"/>
      <c r="L203" s="49">
        <v>30</v>
      </c>
      <c r="M203" s="34"/>
      <c r="N203" s="34"/>
      <c r="O203" s="34"/>
      <c r="P203" s="34"/>
      <c r="Q203" s="34"/>
      <c r="R203" s="9">
        <f t="shared" si="23"/>
        <v>150</v>
      </c>
      <c r="T203" s="5"/>
      <c r="U203" s="5"/>
      <c r="V203" s="5"/>
      <c r="W203" s="5"/>
      <c r="X203" s="5"/>
    </row>
    <row r="204" spans="1:24" s="1" customFormat="1" ht="24.75" hidden="1">
      <c r="A204" s="58">
        <v>76</v>
      </c>
      <c r="B204" s="70" t="s">
        <v>81</v>
      </c>
      <c r="C204" s="60" t="s">
        <v>142</v>
      </c>
      <c r="D204" s="60"/>
      <c r="F204" s="7"/>
      <c r="G204" s="32"/>
      <c r="J204" s="7">
        <v>1</v>
      </c>
      <c r="K204" s="2"/>
      <c r="L204" s="49">
        <v>150</v>
      </c>
      <c r="M204" s="34"/>
      <c r="N204" s="34"/>
      <c r="O204" s="34"/>
      <c r="P204" s="34"/>
      <c r="Q204" s="34"/>
      <c r="R204" s="9">
        <f t="shared" si="23"/>
        <v>150</v>
      </c>
      <c r="T204" s="5"/>
      <c r="U204" s="5"/>
      <c r="V204" s="5"/>
      <c r="W204" s="5"/>
      <c r="X204" s="5"/>
    </row>
    <row r="205" spans="1:24" s="1" customFormat="1" ht="24.75" hidden="1">
      <c r="A205" s="58">
        <v>77</v>
      </c>
      <c r="B205" s="70" t="s">
        <v>82</v>
      </c>
      <c r="C205" s="86" t="s">
        <v>136</v>
      </c>
      <c r="D205" s="60" t="s">
        <v>118</v>
      </c>
      <c r="F205" s="7"/>
      <c r="G205" s="32"/>
      <c r="J205" s="7">
        <v>7</v>
      </c>
      <c r="K205" s="2"/>
      <c r="L205" s="49">
        <v>30</v>
      </c>
      <c r="M205" s="34"/>
      <c r="N205" s="34"/>
      <c r="O205" s="34"/>
      <c r="P205" s="34"/>
      <c r="Q205" s="34"/>
      <c r="R205" s="9">
        <f t="shared" si="23"/>
        <v>210</v>
      </c>
      <c r="T205" s="5"/>
      <c r="U205" s="5"/>
      <c r="V205" s="5"/>
      <c r="W205" s="5"/>
      <c r="X205" s="5"/>
    </row>
    <row r="206" spans="1:24" s="1" customFormat="1" ht="24.75" hidden="1">
      <c r="A206" s="58">
        <v>78</v>
      </c>
      <c r="B206" s="59" t="s">
        <v>83</v>
      </c>
      <c r="C206" s="60" t="s">
        <v>213</v>
      </c>
      <c r="D206" s="60" t="s">
        <v>214</v>
      </c>
      <c r="F206" s="7"/>
      <c r="G206" s="32"/>
      <c r="J206" s="7">
        <v>10</v>
      </c>
      <c r="K206" s="2"/>
      <c r="L206" s="49">
        <v>33</v>
      </c>
      <c r="M206" s="34"/>
      <c r="N206" s="34"/>
      <c r="O206" s="34"/>
      <c r="P206" s="34"/>
      <c r="Q206" s="34"/>
      <c r="R206" s="9">
        <f t="shared" si="23"/>
        <v>330</v>
      </c>
      <c r="T206" s="5"/>
      <c r="U206" s="5"/>
      <c r="V206" s="5"/>
      <c r="W206" s="5"/>
      <c r="X206" s="5"/>
    </row>
    <row r="207" spans="1:24" s="1" customFormat="1" ht="24.75" hidden="1">
      <c r="A207" s="58">
        <v>79</v>
      </c>
      <c r="B207" s="70" t="s">
        <v>84</v>
      </c>
      <c r="C207" s="60" t="s">
        <v>109</v>
      </c>
      <c r="D207" s="60"/>
      <c r="F207" s="7"/>
      <c r="G207" s="32"/>
      <c r="J207" s="7">
        <v>2</v>
      </c>
      <c r="K207" s="2"/>
      <c r="L207" s="49">
        <v>3</v>
      </c>
      <c r="M207" s="34"/>
      <c r="N207" s="34"/>
      <c r="O207" s="34"/>
      <c r="P207" s="34"/>
      <c r="Q207" s="34"/>
      <c r="R207" s="9">
        <f t="shared" si="23"/>
        <v>6</v>
      </c>
      <c r="T207" s="5"/>
      <c r="U207" s="5"/>
      <c r="V207" s="5"/>
      <c r="W207" s="5"/>
      <c r="X207" s="5"/>
    </row>
    <row r="208" spans="1:24" s="1" customFormat="1" ht="24.75" hidden="1">
      <c r="A208" s="58">
        <v>80</v>
      </c>
      <c r="B208" s="70" t="s">
        <v>85</v>
      </c>
      <c r="C208" s="60" t="s">
        <v>109</v>
      </c>
      <c r="D208" s="60"/>
      <c r="F208" s="7"/>
      <c r="G208" s="32"/>
      <c r="J208" s="7">
        <v>2</v>
      </c>
      <c r="K208" s="2"/>
      <c r="L208" s="49">
        <v>4</v>
      </c>
      <c r="M208" s="34"/>
      <c r="N208" s="34"/>
      <c r="O208" s="34"/>
      <c r="P208" s="34"/>
      <c r="Q208" s="34"/>
      <c r="R208" s="9">
        <f t="shared" si="23"/>
        <v>8</v>
      </c>
      <c r="T208" s="5"/>
      <c r="U208" s="5"/>
      <c r="V208" s="5"/>
      <c r="W208" s="5"/>
      <c r="X208" s="5"/>
    </row>
    <row r="209" spans="1:18" ht="24.75" hidden="1">
      <c r="A209" s="58">
        <v>81</v>
      </c>
      <c r="B209" s="70" t="s">
        <v>86</v>
      </c>
      <c r="C209" s="60" t="s">
        <v>109</v>
      </c>
      <c r="D209" s="60"/>
      <c r="J209" s="7">
        <v>56</v>
      </c>
      <c r="L209" s="49">
        <v>5</v>
      </c>
      <c r="R209" s="9">
        <f t="shared" si="23"/>
        <v>280</v>
      </c>
    </row>
    <row r="210" spans="1:18" ht="24.75" hidden="1">
      <c r="A210" s="58">
        <v>82</v>
      </c>
      <c r="B210" s="70" t="s">
        <v>87</v>
      </c>
      <c r="C210" s="60" t="s">
        <v>109</v>
      </c>
      <c r="D210" s="60"/>
      <c r="J210" s="7">
        <v>17</v>
      </c>
      <c r="L210" s="49">
        <v>6</v>
      </c>
      <c r="R210" s="9">
        <f t="shared" si="23"/>
        <v>102</v>
      </c>
    </row>
    <row r="211" spans="1:18" ht="24.75" hidden="1">
      <c r="A211" s="58">
        <v>83</v>
      </c>
      <c r="B211" s="70" t="s">
        <v>88</v>
      </c>
      <c r="C211" s="60" t="s">
        <v>109</v>
      </c>
      <c r="D211" s="60"/>
      <c r="J211" s="7">
        <v>7</v>
      </c>
      <c r="L211" s="49">
        <v>10</v>
      </c>
      <c r="R211" s="9">
        <f t="shared" si="23"/>
        <v>70</v>
      </c>
    </row>
    <row r="212" spans="1:18" ht="24.75" hidden="1">
      <c r="A212" s="58">
        <v>84</v>
      </c>
      <c r="B212" s="59" t="s">
        <v>89</v>
      </c>
      <c r="C212" s="60" t="s">
        <v>109</v>
      </c>
      <c r="D212" s="60"/>
      <c r="J212" s="7">
        <v>12</v>
      </c>
      <c r="L212" s="49">
        <v>495</v>
      </c>
      <c r="R212" s="9">
        <f t="shared" si="23"/>
        <v>5940</v>
      </c>
    </row>
    <row r="213" spans="1:18" ht="24.75" hidden="1">
      <c r="A213" s="58">
        <v>85</v>
      </c>
      <c r="B213" s="70" t="s">
        <v>108</v>
      </c>
      <c r="C213" s="60" t="s">
        <v>109</v>
      </c>
      <c r="D213" s="60"/>
      <c r="J213" s="7">
        <v>1</v>
      </c>
      <c r="L213" s="49">
        <v>2500</v>
      </c>
      <c r="R213" s="9">
        <f t="shared" si="23"/>
        <v>2500</v>
      </c>
    </row>
    <row r="214" spans="1:19" ht="24.75" hidden="1">
      <c r="A214" s="193" t="s">
        <v>394</v>
      </c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R214" s="89">
        <f>SUM(R129:R213)</f>
        <v>75491.75</v>
      </c>
      <c r="S214" s="91">
        <f>SUM(R129,R130,R136,R158:R160)</f>
        <v>10272</v>
      </c>
    </row>
    <row r="215" spans="1:19" ht="24.75" hidden="1">
      <c r="A215" s="190" t="s">
        <v>220</v>
      </c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2"/>
    </row>
    <row r="216" spans="1:19" ht="24.75" hidden="1">
      <c r="A216" s="1">
        <v>1</v>
      </c>
      <c r="B216" s="2" t="s">
        <v>346</v>
      </c>
      <c r="C216" s="10" t="s">
        <v>345</v>
      </c>
      <c r="D216" s="10" t="s">
        <v>344</v>
      </c>
      <c r="E216" s="35"/>
      <c r="F216" s="36"/>
      <c r="G216" s="37"/>
      <c r="H216" s="35"/>
      <c r="I216" s="35"/>
      <c r="J216" s="36">
        <v>16</v>
      </c>
      <c r="K216" s="38"/>
      <c r="L216" s="44">
        <v>1635</v>
      </c>
      <c r="M216" s="39"/>
      <c r="N216" s="39"/>
      <c r="O216" s="39"/>
      <c r="P216" s="39"/>
      <c r="Q216" s="39"/>
      <c r="R216" s="87">
        <f>SUM(J216*L216)</f>
        <v>26160</v>
      </c>
      <c r="S216" s="69" t="s">
        <v>215</v>
      </c>
    </row>
    <row r="217" spans="1:19" ht="24.75" hidden="1">
      <c r="A217" s="1">
        <v>2</v>
      </c>
      <c r="B217" s="2" t="s">
        <v>358</v>
      </c>
      <c r="C217" s="10" t="s">
        <v>345</v>
      </c>
      <c r="D217" s="10" t="s">
        <v>344</v>
      </c>
      <c r="E217" s="35"/>
      <c r="F217" s="36"/>
      <c r="G217" s="37"/>
      <c r="H217" s="35"/>
      <c r="I217" s="35"/>
      <c r="J217" s="36">
        <v>13</v>
      </c>
      <c r="K217" s="38"/>
      <c r="L217" s="44">
        <v>1048.6</v>
      </c>
      <c r="M217" s="39"/>
      <c r="N217" s="39"/>
      <c r="O217" s="39"/>
      <c r="P217" s="39"/>
      <c r="Q217" s="39"/>
      <c r="R217" s="87">
        <f aca="true" t="shared" si="24" ref="R217:R227">SUM(J217*L217)</f>
        <v>13631.8</v>
      </c>
      <c r="S217" s="69" t="s">
        <v>215</v>
      </c>
    </row>
    <row r="218" spans="1:19" ht="24.75" hidden="1">
      <c r="A218" s="1">
        <v>3</v>
      </c>
      <c r="B218" s="2" t="s">
        <v>347</v>
      </c>
      <c r="C218" s="10" t="s">
        <v>345</v>
      </c>
      <c r="D218" s="10" t="s">
        <v>343</v>
      </c>
      <c r="E218" s="35"/>
      <c r="F218" s="36"/>
      <c r="G218" s="37"/>
      <c r="H218" s="35"/>
      <c r="I218" s="35"/>
      <c r="J218" s="36">
        <v>20</v>
      </c>
      <c r="K218" s="38"/>
      <c r="L218" s="44">
        <v>1620</v>
      </c>
      <c r="M218" s="39"/>
      <c r="N218" s="39"/>
      <c r="O218" s="39"/>
      <c r="P218" s="39"/>
      <c r="Q218" s="39"/>
      <c r="R218" s="87">
        <f t="shared" si="24"/>
        <v>32400</v>
      </c>
      <c r="S218" s="69" t="s">
        <v>215</v>
      </c>
    </row>
    <row r="219" spans="1:19" ht="24.75" hidden="1">
      <c r="A219" s="1">
        <v>4</v>
      </c>
      <c r="B219" s="2" t="s">
        <v>347</v>
      </c>
      <c r="C219" s="10" t="s">
        <v>345</v>
      </c>
      <c r="D219" s="10" t="s">
        <v>342</v>
      </c>
      <c r="E219" s="35"/>
      <c r="F219" s="36"/>
      <c r="G219" s="37"/>
      <c r="H219" s="35"/>
      <c r="I219" s="35"/>
      <c r="J219" s="36">
        <v>2</v>
      </c>
      <c r="K219" s="38"/>
      <c r="L219" s="44">
        <v>390</v>
      </c>
      <c r="M219" s="39"/>
      <c r="N219" s="39"/>
      <c r="O219" s="39"/>
      <c r="P219" s="39"/>
      <c r="Q219" s="39"/>
      <c r="R219" s="87">
        <f t="shared" si="24"/>
        <v>780</v>
      </c>
      <c r="S219" s="69" t="s">
        <v>215</v>
      </c>
    </row>
    <row r="220" spans="1:19" ht="24.75" hidden="1">
      <c r="A220" s="1">
        <v>5</v>
      </c>
      <c r="B220" s="2" t="s">
        <v>348</v>
      </c>
      <c r="C220" s="10" t="s">
        <v>345</v>
      </c>
      <c r="D220" s="10" t="s">
        <v>349</v>
      </c>
      <c r="E220" s="35"/>
      <c r="F220" s="36"/>
      <c r="G220" s="37"/>
      <c r="H220" s="35"/>
      <c r="I220" s="35"/>
      <c r="J220" s="36">
        <v>10</v>
      </c>
      <c r="K220" s="38"/>
      <c r="L220" s="44">
        <v>785</v>
      </c>
      <c r="M220" s="39"/>
      <c r="N220" s="39"/>
      <c r="O220" s="39"/>
      <c r="P220" s="39"/>
      <c r="Q220" s="39"/>
      <c r="R220" s="87">
        <f t="shared" si="24"/>
        <v>7850</v>
      </c>
      <c r="S220" s="69" t="s">
        <v>215</v>
      </c>
    </row>
    <row r="221" spans="1:19" ht="24.75" hidden="1">
      <c r="A221" s="1">
        <v>6</v>
      </c>
      <c r="B221" s="2" t="s">
        <v>351</v>
      </c>
      <c r="C221" s="10" t="s">
        <v>345</v>
      </c>
      <c r="D221" s="10" t="s">
        <v>350</v>
      </c>
      <c r="E221" s="35"/>
      <c r="F221" s="36"/>
      <c r="G221" s="37"/>
      <c r="H221" s="35"/>
      <c r="I221" s="35"/>
      <c r="J221" s="36">
        <v>65</v>
      </c>
      <c r="K221" s="38"/>
      <c r="L221" s="44">
        <v>135</v>
      </c>
      <c r="M221" s="39"/>
      <c r="N221" s="39"/>
      <c r="O221" s="39"/>
      <c r="P221" s="39"/>
      <c r="Q221" s="39"/>
      <c r="R221" s="87">
        <f t="shared" si="24"/>
        <v>8775</v>
      </c>
      <c r="S221" s="69" t="s">
        <v>215</v>
      </c>
    </row>
    <row r="222" spans="1:19" ht="24.75" hidden="1">
      <c r="A222" s="1">
        <v>7</v>
      </c>
      <c r="B222" s="2" t="s">
        <v>352</v>
      </c>
      <c r="C222" s="10" t="s">
        <v>345</v>
      </c>
      <c r="D222" s="10" t="s">
        <v>349</v>
      </c>
      <c r="E222" s="35"/>
      <c r="F222" s="36"/>
      <c r="G222" s="37"/>
      <c r="H222" s="35"/>
      <c r="I222" s="35"/>
      <c r="J222" s="36">
        <v>100</v>
      </c>
      <c r="K222" s="38"/>
      <c r="L222" s="44">
        <v>40</v>
      </c>
      <c r="M222" s="39"/>
      <c r="N222" s="39"/>
      <c r="O222" s="39"/>
      <c r="P222" s="39"/>
      <c r="Q222" s="39"/>
      <c r="R222" s="87">
        <f t="shared" si="24"/>
        <v>4000</v>
      </c>
      <c r="S222" s="69" t="s">
        <v>215</v>
      </c>
    </row>
    <row r="223" spans="1:19" ht="24.75" hidden="1">
      <c r="A223" s="1">
        <v>8</v>
      </c>
      <c r="B223" s="2" t="s">
        <v>354</v>
      </c>
      <c r="C223" s="10" t="s">
        <v>345</v>
      </c>
      <c r="D223" s="10" t="s">
        <v>353</v>
      </c>
      <c r="E223" s="35"/>
      <c r="F223" s="36"/>
      <c r="G223" s="37"/>
      <c r="H223" s="35"/>
      <c r="I223" s="35"/>
      <c r="J223" s="36">
        <v>60</v>
      </c>
      <c r="K223" s="38"/>
      <c r="L223" s="44">
        <v>80</v>
      </c>
      <c r="M223" s="39"/>
      <c r="N223" s="39"/>
      <c r="O223" s="39"/>
      <c r="P223" s="39"/>
      <c r="Q223" s="39"/>
      <c r="R223" s="87">
        <f t="shared" si="24"/>
        <v>4800</v>
      </c>
      <c r="S223" s="69" t="s">
        <v>215</v>
      </c>
    </row>
    <row r="224" spans="1:19" ht="24.75" hidden="1">
      <c r="A224" s="1">
        <v>9</v>
      </c>
      <c r="B224" s="2" t="s">
        <v>355</v>
      </c>
      <c r="C224" s="10" t="s">
        <v>345</v>
      </c>
      <c r="D224" s="10" t="s">
        <v>353</v>
      </c>
      <c r="E224" s="35"/>
      <c r="F224" s="36"/>
      <c r="G224" s="37"/>
      <c r="H224" s="35"/>
      <c r="I224" s="35"/>
      <c r="J224" s="36">
        <v>36</v>
      </c>
      <c r="K224" s="38"/>
      <c r="L224" s="44">
        <v>80</v>
      </c>
      <c r="M224" s="39"/>
      <c r="N224" s="39"/>
      <c r="O224" s="39"/>
      <c r="P224" s="39"/>
      <c r="Q224" s="39"/>
      <c r="R224" s="87">
        <f t="shared" si="24"/>
        <v>2880</v>
      </c>
      <c r="S224" s="69" t="s">
        <v>215</v>
      </c>
    </row>
    <row r="225" spans="1:19" ht="24.75" hidden="1">
      <c r="A225" s="1">
        <v>10</v>
      </c>
      <c r="B225" s="2" t="s">
        <v>356</v>
      </c>
      <c r="C225" s="10" t="s">
        <v>345</v>
      </c>
      <c r="D225" s="10" t="s">
        <v>357</v>
      </c>
      <c r="E225" s="35"/>
      <c r="F225" s="36"/>
      <c r="G225" s="37"/>
      <c r="H225" s="35"/>
      <c r="I225" s="35"/>
      <c r="J225" s="36">
        <v>12</v>
      </c>
      <c r="K225" s="38"/>
      <c r="L225" s="44">
        <v>90</v>
      </c>
      <c r="M225" s="39"/>
      <c r="N225" s="39"/>
      <c r="O225" s="39"/>
      <c r="P225" s="39"/>
      <c r="Q225" s="39"/>
      <c r="R225" s="87">
        <f t="shared" si="24"/>
        <v>1080</v>
      </c>
      <c r="S225" s="69" t="s">
        <v>215</v>
      </c>
    </row>
    <row r="226" spans="1:19" ht="24.75" hidden="1">
      <c r="A226" s="1">
        <v>11</v>
      </c>
      <c r="B226" s="2" t="s">
        <v>359</v>
      </c>
      <c r="C226" s="10" t="s">
        <v>345</v>
      </c>
      <c r="D226" s="10" t="s">
        <v>360</v>
      </c>
      <c r="E226" s="35"/>
      <c r="F226" s="36"/>
      <c r="G226" s="37"/>
      <c r="H226" s="35"/>
      <c r="I226" s="35"/>
      <c r="J226" s="36">
        <v>2</v>
      </c>
      <c r="K226" s="38"/>
      <c r="L226" s="43">
        <v>13910</v>
      </c>
      <c r="M226" s="39"/>
      <c r="N226" s="39"/>
      <c r="O226" s="39"/>
      <c r="P226" s="39"/>
      <c r="Q226" s="39"/>
      <c r="R226" s="87">
        <f t="shared" si="24"/>
        <v>27820</v>
      </c>
      <c r="S226" s="69" t="s">
        <v>215</v>
      </c>
    </row>
    <row r="227" spans="1:19" ht="24.75" hidden="1">
      <c r="A227" s="1">
        <v>12</v>
      </c>
      <c r="B227" s="2" t="s">
        <v>361</v>
      </c>
      <c r="C227" s="10" t="s">
        <v>345</v>
      </c>
      <c r="D227" s="10" t="s">
        <v>362</v>
      </c>
      <c r="E227" s="35"/>
      <c r="F227" s="36"/>
      <c r="G227" s="37"/>
      <c r="H227" s="35"/>
      <c r="I227" s="35"/>
      <c r="J227" s="36">
        <v>22</v>
      </c>
      <c r="K227" s="38"/>
      <c r="L227" s="44">
        <v>135</v>
      </c>
      <c r="M227" s="39"/>
      <c r="N227" s="39"/>
      <c r="O227" s="39"/>
      <c r="P227" s="39"/>
      <c r="Q227" s="39"/>
      <c r="R227" s="87">
        <f t="shared" si="24"/>
        <v>2970</v>
      </c>
      <c r="S227" s="69" t="s">
        <v>215</v>
      </c>
    </row>
    <row r="228" spans="1:19" ht="24.75" hidden="1">
      <c r="A228" s="193" t="s">
        <v>394</v>
      </c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R228" s="89">
        <f>SUM(R216:R227)</f>
        <v>133146.8</v>
      </c>
      <c r="S228" s="91">
        <f>SUM(R216:R227)</f>
        <v>133146.8</v>
      </c>
    </row>
    <row r="229" spans="1:19" ht="24.75" hidden="1">
      <c r="A229" s="206" t="s">
        <v>221</v>
      </c>
      <c r="B229" s="207"/>
      <c r="C229" s="207"/>
      <c r="D229" s="207"/>
      <c r="E229" s="207"/>
      <c r="F229" s="207"/>
      <c r="G229" s="207"/>
      <c r="H229" s="207"/>
      <c r="I229" s="207"/>
      <c r="J229" s="207"/>
      <c r="K229" s="207"/>
      <c r="L229" s="207"/>
      <c r="M229" s="207"/>
      <c r="N229" s="207"/>
      <c r="O229" s="207"/>
      <c r="P229" s="207"/>
      <c r="Q229" s="207"/>
      <c r="R229" s="207"/>
      <c r="S229" s="208"/>
    </row>
    <row r="230" spans="1:19" ht="24.75" hidden="1">
      <c r="A230" s="22"/>
      <c r="B230" s="40" t="s">
        <v>222</v>
      </c>
      <c r="C230" s="41" t="s">
        <v>339</v>
      </c>
      <c r="D230" s="41" t="s">
        <v>340</v>
      </c>
      <c r="E230" s="22"/>
      <c r="F230" s="23"/>
      <c r="G230" s="24"/>
      <c r="H230" s="22"/>
      <c r="I230" s="22"/>
      <c r="J230" s="23">
        <v>2</v>
      </c>
      <c r="K230" s="40"/>
      <c r="L230" s="46">
        <v>52750</v>
      </c>
      <c r="M230" s="42"/>
      <c r="N230" s="42"/>
      <c r="O230" s="42"/>
      <c r="P230" s="42"/>
      <c r="Q230" s="42"/>
      <c r="R230" s="87">
        <f aca="true" t="shared" si="25" ref="R230:R236">+J230*L230</f>
        <v>105500</v>
      </c>
      <c r="S230" s="88" t="s">
        <v>215</v>
      </c>
    </row>
    <row r="231" spans="1:19" ht="24.75" hidden="1">
      <c r="A231" s="22"/>
      <c r="B231" s="40" t="s">
        <v>225</v>
      </c>
      <c r="C231" s="41"/>
      <c r="D231" s="41"/>
      <c r="E231" s="22"/>
      <c r="F231" s="23"/>
      <c r="G231" s="24"/>
      <c r="H231" s="22"/>
      <c r="I231" s="22"/>
      <c r="J231" s="23">
        <v>50</v>
      </c>
      <c r="K231" s="40"/>
      <c r="L231" s="47">
        <v>5480</v>
      </c>
      <c r="M231" s="42"/>
      <c r="N231" s="42"/>
      <c r="O231" s="42"/>
      <c r="P231" s="42"/>
      <c r="Q231" s="42"/>
      <c r="R231" s="87">
        <f t="shared" si="25"/>
        <v>274000</v>
      </c>
      <c r="S231" s="88" t="s">
        <v>215</v>
      </c>
    </row>
    <row r="232" spans="1:19" ht="24.75" hidden="1">
      <c r="A232" s="22"/>
      <c r="B232" s="40" t="s">
        <v>330</v>
      </c>
      <c r="C232" s="41" t="s">
        <v>335</v>
      </c>
      <c r="D232" s="41" t="s">
        <v>331</v>
      </c>
      <c r="E232" s="22"/>
      <c r="F232" s="23"/>
      <c r="G232" s="24"/>
      <c r="H232" s="22"/>
      <c r="I232" s="22"/>
      <c r="J232" s="23">
        <v>3</v>
      </c>
      <c r="K232" s="40"/>
      <c r="L232" s="47">
        <v>3800</v>
      </c>
      <c r="M232" s="42"/>
      <c r="N232" s="42"/>
      <c r="O232" s="42"/>
      <c r="P232" s="42"/>
      <c r="Q232" s="42"/>
      <c r="R232" s="87">
        <f t="shared" si="25"/>
        <v>11400</v>
      </c>
      <c r="S232" s="88" t="s">
        <v>215</v>
      </c>
    </row>
    <row r="233" spans="1:19" ht="24.75" hidden="1">
      <c r="A233" s="22"/>
      <c r="B233" s="40" t="s">
        <v>337</v>
      </c>
      <c r="C233" s="41" t="s">
        <v>336</v>
      </c>
      <c r="D233" s="41" t="s">
        <v>338</v>
      </c>
      <c r="E233" s="22"/>
      <c r="F233" s="23"/>
      <c r="G233" s="24"/>
      <c r="H233" s="22"/>
      <c r="I233" s="22"/>
      <c r="J233" s="23">
        <v>3</v>
      </c>
      <c r="K233" s="40"/>
      <c r="L233" s="47">
        <v>5200</v>
      </c>
      <c r="M233" s="42"/>
      <c r="N233" s="42"/>
      <c r="O233" s="42"/>
      <c r="P233" s="42"/>
      <c r="Q233" s="42"/>
      <c r="R233" s="87">
        <f t="shared" si="25"/>
        <v>15600</v>
      </c>
      <c r="S233" s="88" t="s">
        <v>215</v>
      </c>
    </row>
    <row r="234" spans="1:19" ht="24.75" hidden="1">
      <c r="A234" s="22"/>
      <c r="B234" s="40" t="s">
        <v>231</v>
      </c>
      <c r="C234" s="41" t="s">
        <v>325</v>
      </c>
      <c r="D234" s="41" t="s">
        <v>326</v>
      </c>
      <c r="E234" s="22"/>
      <c r="F234" s="23"/>
      <c r="G234" s="24"/>
      <c r="H234" s="22"/>
      <c r="I234" s="22"/>
      <c r="J234" s="23">
        <v>10</v>
      </c>
      <c r="K234" s="40"/>
      <c r="L234" s="47">
        <v>4500</v>
      </c>
      <c r="M234" s="42"/>
      <c r="N234" s="42"/>
      <c r="O234" s="42"/>
      <c r="P234" s="42"/>
      <c r="Q234" s="42"/>
      <c r="R234" s="87">
        <f t="shared" si="25"/>
        <v>45000</v>
      </c>
      <c r="S234" s="88" t="s">
        <v>215</v>
      </c>
    </row>
    <row r="235" spans="1:19" ht="24.75" hidden="1">
      <c r="A235" s="22"/>
      <c r="B235" s="40" t="s">
        <v>268</v>
      </c>
      <c r="C235" s="41" t="s">
        <v>266</v>
      </c>
      <c r="D235" s="41" t="s">
        <v>267</v>
      </c>
      <c r="E235" s="22"/>
      <c r="F235" s="23"/>
      <c r="G235" s="24"/>
      <c r="H235" s="22"/>
      <c r="I235" s="22"/>
      <c r="J235" s="23">
        <v>1</v>
      </c>
      <c r="K235" s="40"/>
      <c r="L235" s="47">
        <v>5084.12</v>
      </c>
      <c r="M235" s="42"/>
      <c r="N235" s="42"/>
      <c r="O235" s="42"/>
      <c r="P235" s="42"/>
      <c r="Q235" s="42"/>
      <c r="R235" s="87">
        <f t="shared" si="25"/>
        <v>5084.12</v>
      </c>
      <c r="S235" s="88" t="s">
        <v>215</v>
      </c>
    </row>
    <row r="236" spans="1:19" ht="24.75" hidden="1">
      <c r="A236" s="22"/>
      <c r="B236" s="40" t="s">
        <v>327</v>
      </c>
      <c r="C236" s="41" t="s">
        <v>328</v>
      </c>
      <c r="D236" s="41" t="s">
        <v>329</v>
      </c>
      <c r="E236" s="22"/>
      <c r="F236" s="23"/>
      <c r="G236" s="24"/>
      <c r="H236" s="22"/>
      <c r="I236" s="22"/>
      <c r="J236" s="23">
        <v>20</v>
      </c>
      <c r="K236" s="40"/>
      <c r="L236" s="47">
        <v>2500</v>
      </c>
      <c r="M236" s="42"/>
      <c r="N236" s="42"/>
      <c r="O236" s="42"/>
      <c r="P236" s="42"/>
      <c r="Q236" s="42"/>
      <c r="R236" s="87">
        <f t="shared" si="25"/>
        <v>50000</v>
      </c>
      <c r="S236" s="88" t="s">
        <v>215</v>
      </c>
    </row>
    <row r="237" spans="1:2" ht="23.25" hidden="1">
      <c r="A237" s="1"/>
      <c r="B237" s="2" t="s">
        <v>226</v>
      </c>
    </row>
    <row r="238" spans="1:2" ht="23.25" hidden="1">
      <c r="A238" s="1"/>
      <c r="B238" s="2" t="s">
        <v>227</v>
      </c>
    </row>
    <row r="239" spans="1:2" ht="23.25" hidden="1">
      <c r="A239" s="1"/>
      <c r="B239" s="2" t="s">
        <v>228</v>
      </c>
    </row>
    <row r="240" spans="1:2" ht="23.25" hidden="1">
      <c r="A240" s="1"/>
      <c r="B240" s="2" t="s">
        <v>223</v>
      </c>
    </row>
    <row r="241" spans="1:2" ht="23.25" hidden="1">
      <c r="A241" s="1"/>
      <c r="B241" s="2" t="s">
        <v>224</v>
      </c>
    </row>
    <row r="242" spans="1:2" ht="23.25" hidden="1">
      <c r="A242" s="1"/>
      <c r="B242" s="2" t="s">
        <v>229</v>
      </c>
    </row>
    <row r="243" spans="1:2" ht="23.25" hidden="1">
      <c r="A243" s="1"/>
      <c r="B243" s="2" t="s">
        <v>230</v>
      </c>
    </row>
    <row r="244" spans="1:19" ht="24.75" hidden="1">
      <c r="A244" s="193" t="s">
        <v>394</v>
      </c>
      <c r="B244" s="193"/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R244" s="89">
        <f>SUM(R230:R243)</f>
        <v>506584.12</v>
      </c>
      <c r="S244" s="91">
        <f>SUM(R230:R236)</f>
        <v>506584.12</v>
      </c>
    </row>
    <row r="245" spans="1:19" ht="23.25" hidden="1">
      <c r="A245" s="187" t="s">
        <v>395</v>
      </c>
      <c r="B245" s="188"/>
      <c r="C245" s="188"/>
      <c r="D245" s="188"/>
      <c r="E245" s="188"/>
      <c r="F245" s="188"/>
      <c r="G245" s="188"/>
      <c r="H245" s="188"/>
      <c r="I245" s="188"/>
      <c r="J245" s="188"/>
      <c r="K245" s="188"/>
      <c r="L245" s="189"/>
      <c r="M245" s="33"/>
      <c r="N245" s="33"/>
      <c r="O245" s="33"/>
      <c r="P245" s="33"/>
      <c r="Q245" s="33"/>
      <c r="R245" s="90">
        <f>SUM(R244,R14,R17,R21,R25,R31,R36,R45,R49,R85,R96,R101,R106,R113,R120,R214,R228)</f>
        <v>6953817.59</v>
      </c>
      <c r="S245" s="92">
        <f>SUM(S244,S14,S17,S21,S25,S31,S36,S45,S49,S85,S96,S101,S106,S113,S120,S214,S228)</f>
        <v>6304662.84</v>
      </c>
    </row>
    <row r="246" spans="1:19" ht="24.75">
      <c r="A246" s="94"/>
      <c r="B246" s="114" t="s">
        <v>403</v>
      </c>
      <c r="C246" s="94"/>
      <c r="D246" s="112"/>
      <c r="E246" s="94"/>
      <c r="F246" s="94"/>
      <c r="G246" s="94"/>
      <c r="H246" s="94"/>
      <c r="I246" s="94"/>
      <c r="J246" s="129" t="s">
        <v>453</v>
      </c>
      <c r="K246" s="94"/>
      <c r="L246" s="116" t="s">
        <v>375</v>
      </c>
      <c r="M246" s="94"/>
      <c r="N246" s="94"/>
      <c r="O246" s="94"/>
      <c r="P246" s="98" t="s">
        <v>375</v>
      </c>
      <c r="Q246" s="6"/>
      <c r="R246" s="95"/>
      <c r="S246" s="96"/>
    </row>
    <row r="247" spans="1:19" ht="24.75">
      <c r="A247" s="4"/>
      <c r="B247" s="114" t="s">
        <v>404</v>
      </c>
      <c r="C247" s="97"/>
      <c r="D247" s="112"/>
      <c r="E247" s="98"/>
      <c r="F247" s="99"/>
      <c r="G247" s="100"/>
      <c r="H247" s="98"/>
      <c r="I247" s="98"/>
      <c r="J247" s="129" t="s">
        <v>454</v>
      </c>
      <c r="K247" s="98"/>
      <c r="L247" s="117" t="s">
        <v>375</v>
      </c>
      <c r="M247" s="100"/>
      <c r="N247" s="98"/>
      <c r="O247" s="98"/>
      <c r="P247" s="99" t="s">
        <v>375</v>
      </c>
      <c r="Q247" s="102"/>
      <c r="R247" s="4"/>
      <c r="S247" s="98"/>
    </row>
    <row r="248" spans="1:19" ht="23.25">
      <c r="A248" s="4"/>
      <c r="B248" s="4"/>
      <c r="C248" s="97"/>
      <c r="D248" s="97"/>
      <c r="E248" s="98"/>
      <c r="F248" s="99"/>
      <c r="G248" s="100"/>
      <c r="H248" s="98"/>
      <c r="I248" s="98"/>
      <c r="J248" s="99"/>
      <c r="K248" s="4"/>
      <c r="L248" s="101"/>
      <c r="M248" s="102"/>
      <c r="N248" s="102"/>
      <c r="O248" s="102"/>
      <c r="P248" s="102"/>
      <c r="Q248" s="102"/>
      <c r="R248" s="4"/>
      <c r="S248" s="98"/>
    </row>
    <row r="249" spans="1:19" ht="24.75">
      <c r="A249" s="4"/>
      <c r="B249" s="111" t="s">
        <v>465</v>
      </c>
      <c r="C249" s="97"/>
      <c r="D249" s="97"/>
      <c r="E249" s="98"/>
      <c r="F249" s="99"/>
      <c r="G249" s="100"/>
      <c r="H249" s="98"/>
      <c r="I249" s="98"/>
      <c r="J249" s="218" t="s">
        <v>455</v>
      </c>
      <c r="K249" s="4"/>
      <c r="L249" s="101"/>
      <c r="M249" s="102"/>
      <c r="N249" s="102"/>
      <c r="O249" s="102"/>
      <c r="P249" s="102"/>
      <c r="Q249" s="102"/>
      <c r="R249" s="4"/>
      <c r="S249" s="98"/>
    </row>
    <row r="250" spans="1:19" ht="24.75">
      <c r="A250" s="111" t="s">
        <v>377</v>
      </c>
      <c r="B250" s="4"/>
      <c r="C250" s="97"/>
      <c r="D250" s="97"/>
      <c r="E250" s="98"/>
      <c r="F250" s="99"/>
      <c r="G250" s="100"/>
      <c r="H250" s="98"/>
      <c r="I250" s="98"/>
      <c r="J250" s="99"/>
      <c r="K250" s="4"/>
      <c r="L250" s="101"/>
      <c r="M250" s="102"/>
      <c r="N250" s="102"/>
      <c r="O250" s="102"/>
      <c r="P250" s="102"/>
      <c r="Q250" s="102"/>
      <c r="R250" s="4"/>
      <c r="S250" s="98"/>
    </row>
    <row r="251" spans="1:19" ht="23.25">
      <c r="A251" s="4"/>
      <c r="B251" s="4"/>
      <c r="C251" s="97"/>
      <c r="D251" s="97"/>
      <c r="E251" s="98"/>
      <c r="F251" s="99"/>
      <c r="G251" s="100"/>
      <c r="H251" s="98"/>
      <c r="I251" s="98"/>
      <c r="J251" s="99"/>
      <c r="K251" s="4"/>
      <c r="L251" s="101"/>
      <c r="M251" s="102"/>
      <c r="N251" s="102"/>
      <c r="O251" s="102"/>
      <c r="P251" s="102"/>
      <c r="Q251" s="102"/>
      <c r="R251" s="4"/>
      <c r="S251" s="98"/>
    </row>
    <row r="252" spans="1:19" ht="23.25">
      <c r="A252" s="4"/>
      <c r="B252" s="4"/>
      <c r="C252" s="97"/>
      <c r="D252" s="97"/>
      <c r="E252" s="98"/>
      <c r="F252" s="99"/>
      <c r="G252" s="100"/>
      <c r="H252" s="98"/>
      <c r="I252" s="98"/>
      <c r="J252" s="99"/>
      <c r="K252" s="4"/>
      <c r="L252" s="101"/>
      <c r="M252" s="102"/>
      <c r="N252" s="102"/>
      <c r="O252" s="102"/>
      <c r="P252" s="102"/>
      <c r="Q252" s="102"/>
      <c r="R252" s="4"/>
      <c r="S252" s="98"/>
    </row>
    <row r="253" spans="1:19" ht="23.25">
      <c r="A253" s="4"/>
      <c r="B253" s="4"/>
      <c r="C253" s="97"/>
      <c r="D253" s="97"/>
      <c r="E253" s="98"/>
      <c r="F253" s="99"/>
      <c r="G253" s="100"/>
      <c r="H253" s="98"/>
      <c r="I253" s="98"/>
      <c r="J253" s="99"/>
      <c r="K253" s="4"/>
      <c r="L253" s="101"/>
      <c r="M253" s="102"/>
      <c r="N253" s="102"/>
      <c r="O253" s="102"/>
      <c r="P253" s="102"/>
      <c r="Q253" s="102"/>
      <c r="R253" s="4"/>
      <c r="S253" s="98"/>
    </row>
    <row r="254" spans="1:19" ht="23.25">
      <c r="A254" s="4"/>
      <c r="B254" s="4"/>
      <c r="C254" s="97"/>
      <c r="D254" s="97"/>
      <c r="E254" s="98"/>
      <c r="F254" s="99"/>
      <c r="G254" s="100"/>
      <c r="H254" s="98"/>
      <c r="I254" s="98"/>
      <c r="J254" s="99"/>
      <c r="K254" s="4"/>
      <c r="L254" s="101"/>
      <c r="M254" s="102"/>
      <c r="N254" s="102"/>
      <c r="O254" s="102"/>
      <c r="P254" s="102"/>
      <c r="Q254" s="102"/>
      <c r="R254" s="4"/>
      <c r="S254" s="98"/>
    </row>
    <row r="255" spans="1:19" ht="23.25">
      <c r="A255" s="4"/>
      <c r="B255" s="4"/>
      <c r="C255" s="97"/>
      <c r="D255" s="97"/>
      <c r="E255" s="98"/>
      <c r="F255" s="99"/>
      <c r="G255" s="100"/>
      <c r="H255" s="98"/>
      <c r="I255" s="98"/>
      <c r="J255" s="99"/>
      <c r="K255" s="4"/>
      <c r="L255" s="101"/>
      <c r="M255" s="102"/>
      <c r="N255" s="102"/>
      <c r="O255" s="102"/>
      <c r="P255" s="102"/>
      <c r="Q255" s="102"/>
      <c r="R255" s="4"/>
      <c r="S255" s="98"/>
    </row>
    <row r="256" spans="1:19" ht="23.25">
      <c r="A256" s="4"/>
      <c r="B256" s="4"/>
      <c r="C256" s="97"/>
      <c r="D256" s="97"/>
      <c r="E256" s="98"/>
      <c r="F256" s="99"/>
      <c r="G256" s="100"/>
      <c r="H256" s="98"/>
      <c r="I256" s="98"/>
      <c r="J256" s="99"/>
      <c r="K256" s="4"/>
      <c r="L256" s="101"/>
      <c r="M256" s="102"/>
      <c r="N256" s="102"/>
      <c r="O256" s="102"/>
      <c r="P256" s="102"/>
      <c r="Q256" s="102"/>
      <c r="R256" s="4"/>
      <c r="S256" s="98"/>
    </row>
    <row r="257" spans="1:19" ht="23.25">
      <c r="A257" s="4"/>
      <c r="B257" s="4"/>
      <c r="C257" s="97"/>
      <c r="D257" s="97"/>
      <c r="E257" s="98"/>
      <c r="F257" s="99"/>
      <c r="G257" s="100"/>
      <c r="H257" s="98"/>
      <c r="I257" s="98"/>
      <c r="J257" s="99"/>
      <c r="K257" s="4"/>
      <c r="L257" s="101"/>
      <c r="M257" s="102"/>
      <c r="N257" s="102"/>
      <c r="O257" s="102"/>
      <c r="P257" s="102"/>
      <c r="Q257" s="102"/>
      <c r="R257" s="4"/>
      <c r="S257" s="98"/>
    </row>
    <row r="258" spans="1:19" ht="23.25">
      <c r="A258" s="4"/>
      <c r="B258" s="4"/>
      <c r="C258" s="97"/>
      <c r="D258" s="97"/>
      <c r="E258" s="98"/>
      <c r="F258" s="99"/>
      <c r="G258" s="100"/>
      <c r="H258" s="98"/>
      <c r="I258" s="98"/>
      <c r="J258" s="99"/>
      <c r="K258" s="4"/>
      <c r="L258" s="101"/>
      <c r="M258" s="102"/>
      <c r="N258" s="102"/>
      <c r="O258" s="102"/>
      <c r="P258" s="102"/>
      <c r="Q258" s="102"/>
      <c r="R258" s="4"/>
      <c r="S258" s="98"/>
    </row>
    <row r="259" spans="1:19" ht="23.25">
      <c r="A259" s="4"/>
      <c r="B259" s="4"/>
      <c r="C259" s="97"/>
      <c r="D259" s="97"/>
      <c r="E259" s="98"/>
      <c r="F259" s="99"/>
      <c r="G259" s="100"/>
      <c r="H259" s="98"/>
      <c r="I259" s="98"/>
      <c r="J259" s="99"/>
      <c r="K259" s="4"/>
      <c r="L259" s="101"/>
      <c r="M259" s="102"/>
      <c r="N259" s="102"/>
      <c r="O259" s="102"/>
      <c r="P259" s="102"/>
      <c r="Q259" s="102"/>
      <c r="R259" s="4"/>
      <c r="S259" s="98"/>
    </row>
    <row r="260" spans="1:19" ht="23.25">
      <c r="A260" s="4"/>
      <c r="B260" s="4"/>
      <c r="C260" s="97"/>
      <c r="D260" s="97"/>
      <c r="E260" s="98"/>
      <c r="F260" s="99"/>
      <c r="G260" s="100"/>
      <c r="H260" s="98"/>
      <c r="I260" s="98"/>
      <c r="J260" s="99"/>
      <c r="K260" s="4"/>
      <c r="L260" s="101"/>
      <c r="M260" s="102"/>
      <c r="N260" s="102"/>
      <c r="O260" s="102"/>
      <c r="P260" s="102"/>
      <c r="Q260" s="102"/>
      <c r="R260" s="4"/>
      <c r="S260" s="98"/>
    </row>
    <row r="261" spans="1:19" ht="23.25">
      <c r="A261" s="4"/>
      <c r="B261" s="4"/>
      <c r="C261" s="97"/>
      <c r="D261" s="97"/>
      <c r="E261" s="98"/>
      <c r="F261" s="99"/>
      <c r="G261" s="100"/>
      <c r="H261" s="98"/>
      <c r="I261" s="98"/>
      <c r="J261" s="99"/>
      <c r="K261" s="4"/>
      <c r="L261" s="101"/>
      <c r="M261" s="102"/>
      <c r="N261" s="102"/>
      <c r="O261" s="102"/>
      <c r="P261" s="102"/>
      <c r="Q261" s="102"/>
      <c r="R261" s="4"/>
      <c r="S261" s="98"/>
    </row>
    <row r="262" spans="1:19" ht="23.25">
      <c r="A262" s="4"/>
      <c r="B262" s="4"/>
      <c r="C262" s="97"/>
      <c r="D262" s="97"/>
      <c r="E262" s="98"/>
      <c r="F262" s="99"/>
      <c r="G262" s="100"/>
      <c r="H262" s="98"/>
      <c r="I262" s="98"/>
      <c r="J262" s="99"/>
      <c r="K262" s="4"/>
      <c r="L262" s="101"/>
      <c r="M262" s="102"/>
      <c r="N262" s="102"/>
      <c r="O262" s="102"/>
      <c r="P262" s="102"/>
      <c r="Q262" s="102"/>
      <c r="R262" s="4"/>
      <c r="S262" s="98"/>
    </row>
    <row r="263" spans="1:19" ht="23.25">
      <c r="A263" s="4"/>
      <c r="B263" s="4"/>
      <c r="C263" s="97"/>
      <c r="D263" s="97"/>
      <c r="E263" s="98"/>
      <c r="F263" s="99"/>
      <c r="G263" s="100"/>
      <c r="H263" s="98"/>
      <c r="I263" s="98"/>
      <c r="J263" s="99"/>
      <c r="K263" s="4"/>
      <c r="L263" s="101"/>
      <c r="M263" s="102"/>
      <c r="N263" s="102"/>
      <c r="O263" s="102"/>
      <c r="P263" s="102"/>
      <c r="Q263" s="102"/>
      <c r="R263" s="4"/>
      <c r="S263" s="98"/>
    </row>
    <row r="264" spans="1:19" ht="23.25">
      <c r="A264" s="4"/>
      <c r="B264" s="4"/>
      <c r="C264" s="97"/>
      <c r="D264" s="97"/>
      <c r="E264" s="98"/>
      <c r="F264" s="99"/>
      <c r="G264" s="100"/>
      <c r="H264" s="98"/>
      <c r="I264" s="98"/>
      <c r="J264" s="99"/>
      <c r="K264" s="4"/>
      <c r="L264" s="101"/>
      <c r="M264" s="102"/>
      <c r="N264" s="102"/>
      <c r="O264" s="102"/>
      <c r="P264" s="102"/>
      <c r="Q264" s="102"/>
      <c r="R264" s="4"/>
      <c r="S264" s="98"/>
    </row>
    <row r="265" spans="1:19" ht="23.25">
      <c r="A265" s="4"/>
      <c r="B265" s="4"/>
      <c r="C265" s="97"/>
      <c r="D265" s="97"/>
      <c r="E265" s="98"/>
      <c r="F265" s="99"/>
      <c r="G265" s="100"/>
      <c r="H265" s="98"/>
      <c r="I265" s="98"/>
      <c r="J265" s="99"/>
      <c r="K265" s="4"/>
      <c r="L265" s="101"/>
      <c r="M265" s="102"/>
      <c r="N265" s="102"/>
      <c r="O265" s="102"/>
      <c r="P265" s="102"/>
      <c r="Q265" s="102"/>
      <c r="R265" s="4"/>
      <c r="S265" s="98"/>
    </row>
    <row r="266" spans="1:19" ht="23.25">
      <c r="A266" s="4"/>
      <c r="B266" s="4"/>
      <c r="C266" s="97"/>
      <c r="D266" s="97"/>
      <c r="E266" s="98"/>
      <c r="F266" s="99"/>
      <c r="G266" s="100"/>
      <c r="H266" s="98"/>
      <c r="I266" s="98"/>
      <c r="J266" s="99"/>
      <c r="K266" s="4"/>
      <c r="L266" s="101"/>
      <c r="M266" s="102"/>
      <c r="N266" s="102"/>
      <c r="O266" s="102"/>
      <c r="P266" s="102"/>
      <c r="Q266" s="102"/>
      <c r="R266" s="4"/>
      <c r="S266" s="98"/>
    </row>
    <row r="267" spans="1:19" ht="23.25">
      <c r="A267" s="4"/>
      <c r="B267" s="4"/>
      <c r="C267" s="97"/>
      <c r="D267" s="97"/>
      <c r="E267" s="98"/>
      <c r="F267" s="99"/>
      <c r="G267" s="100"/>
      <c r="H267" s="98"/>
      <c r="I267" s="98"/>
      <c r="J267" s="99"/>
      <c r="K267" s="4"/>
      <c r="L267" s="101"/>
      <c r="M267" s="102"/>
      <c r="N267" s="102"/>
      <c r="O267" s="102"/>
      <c r="P267" s="102"/>
      <c r="Q267" s="102"/>
      <c r="R267" s="4"/>
      <c r="S267" s="98"/>
    </row>
    <row r="268" spans="1:19" ht="23.25">
      <c r="A268" s="4"/>
      <c r="B268" s="4"/>
      <c r="C268" s="97"/>
      <c r="D268" s="97"/>
      <c r="E268" s="98"/>
      <c r="F268" s="99"/>
      <c r="G268" s="100"/>
      <c r="H268" s="98"/>
      <c r="I268" s="98"/>
      <c r="J268" s="99"/>
      <c r="K268" s="4"/>
      <c r="L268" s="101"/>
      <c r="M268" s="102"/>
      <c r="N268" s="102"/>
      <c r="O268" s="102"/>
      <c r="P268" s="102"/>
      <c r="Q268" s="102"/>
      <c r="R268" s="4"/>
      <c r="S268" s="98"/>
    </row>
    <row r="269" spans="1:19" ht="23.25">
      <c r="A269" s="4"/>
      <c r="B269" s="4"/>
      <c r="C269" s="97"/>
      <c r="D269" s="97"/>
      <c r="E269" s="98"/>
      <c r="F269" s="99"/>
      <c r="G269" s="100"/>
      <c r="H269" s="98"/>
      <c r="I269" s="98"/>
      <c r="J269" s="99"/>
      <c r="K269" s="4"/>
      <c r="L269" s="101"/>
      <c r="M269" s="102"/>
      <c r="N269" s="102"/>
      <c r="O269" s="102"/>
      <c r="P269" s="102"/>
      <c r="Q269" s="102"/>
      <c r="R269" s="4"/>
      <c r="S269" s="98"/>
    </row>
    <row r="270" spans="1:19" ht="23.25">
      <c r="A270" s="4"/>
      <c r="B270" s="4"/>
      <c r="C270" s="97"/>
      <c r="D270" s="97"/>
      <c r="E270" s="98"/>
      <c r="F270" s="99"/>
      <c r="G270" s="100"/>
      <c r="H270" s="98"/>
      <c r="I270" s="98"/>
      <c r="J270" s="99"/>
      <c r="K270" s="4"/>
      <c r="L270" s="101"/>
      <c r="M270" s="102"/>
      <c r="N270" s="102"/>
      <c r="O270" s="102"/>
      <c r="P270" s="102"/>
      <c r="Q270" s="102"/>
      <c r="R270" s="4"/>
      <c r="S270" s="98"/>
    </row>
    <row r="271" spans="1:19" ht="23.25">
      <c r="A271" s="4"/>
      <c r="B271" s="4"/>
      <c r="C271" s="97"/>
      <c r="D271" s="97"/>
      <c r="E271" s="98"/>
      <c r="F271" s="99"/>
      <c r="G271" s="100"/>
      <c r="H271" s="98"/>
      <c r="I271" s="98"/>
      <c r="J271" s="99"/>
      <c r="K271" s="4"/>
      <c r="L271" s="101"/>
      <c r="M271" s="102"/>
      <c r="N271" s="102"/>
      <c r="O271" s="102"/>
      <c r="P271" s="102"/>
      <c r="Q271" s="102"/>
      <c r="R271" s="4"/>
      <c r="S271" s="98"/>
    </row>
    <row r="272" spans="1:19" ht="23.25">
      <c r="A272" s="4"/>
      <c r="B272" s="4"/>
      <c r="C272" s="97"/>
      <c r="D272" s="97"/>
      <c r="E272" s="98"/>
      <c r="F272" s="99"/>
      <c r="G272" s="100"/>
      <c r="H272" s="98"/>
      <c r="I272" s="98"/>
      <c r="J272" s="99"/>
      <c r="K272" s="4"/>
      <c r="L272" s="101"/>
      <c r="M272" s="102"/>
      <c r="N272" s="102"/>
      <c r="O272" s="102"/>
      <c r="P272" s="102"/>
      <c r="Q272" s="102"/>
      <c r="R272" s="4"/>
      <c r="S272" s="98"/>
    </row>
    <row r="273" spans="1:19" ht="23.25">
      <c r="A273" s="4"/>
      <c r="B273" s="4"/>
      <c r="C273" s="97"/>
      <c r="D273" s="97"/>
      <c r="E273" s="98"/>
      <c r="F273" s="99"/>
      <c r="G273" s="100"/>
      <c r="H273" s="98"/>
      <c r="I273" s="98"/>
      <c r="J273" s="99"/>
      <c r="K273" s="4"/>
      <c r="L273" s="101"/>
      <c r="M273" s="102"/>
      <c r="N273" s="102"/>
      <c r="O273" s="102"/>
      <c r="P273" s="102"/>
      <c r="Q273" s="102"/>
      <c r="R273" s="4"/>
      <c r="S273" s="98"/>
    </row>
    <row r="274" spans="1:19" ht="23.25">
      <c r="A274" s="4"/>
      <c r="B274" s="4"/>
      <c r="C274" s="97"/>
      <c r="D274" s="97"/>
      <c r="E274" s="98"/>
      <c r="F274" s="99"/>
      <c r="G274" s="100"/>
      <c r="H274" s="98"/>
      <c r="I274" s="98"/>
      <c r="J274" s="99"/>
      <c r="K274" s="4"/>
      <c r="L274" s="101"/>
      <c r="M274" s="102"/>
      <c r="N274" s="102"/>
      <c r="O274" s="102"/>
      <c r="P274" s="102"/>
      <c r="Q274" s="102"/>
      <c r="R274" s="4"/>
      <c r="S274" s="98"/>
    </row>
    <row r="275" spans="1:19" ht="23.25">
      <c r="A275" s="4"/>
      <c r="B275" s="4"/>
      <c r="C275" s="97"/>
      <c r="D275" s="97"/>
      <c r="E275" s="98"/>
      <c r="F275" s="99"/>
      <c r="G275" s="100"/>
      <c r="H275" s="98"/>
      <c r="I275" s="98"/>
      <c r="J275" s="99"/>
      <c r="K275" s="4"/>
      <c r="L275" s="101"/>
      <c r="M275" s="102"/>
      <c r="N275" s="102"/>
      <c r="O275" s="102"/>
      <c r="P275" s="102"/>
      <c r="Q275" s="102"/>
      <c r="R275" s="4"/>
      <c r="S275" s="98"/>
    </row>
    <row r="276" spans="1:19" ht="23.25">
      <c r="A276" s="4"/>
      <c r="B276" s="4"/>
      <c r="C276" s="97"/>
      <c r="D276" s="97"/>
      <c r="E276" s="98"/>
      <c r="F276" s="99"/>
      <c r="G276" s="100"/>
      <c r="H276" s="98"/>
      <c r="I276" s="98"/>
      <c r="J276" s="99"/>
      <c r="K276" s="4"/>
      <c r="L276" s="101"/>
      <c r="M276" s="102"/>
      <c r="N276" s="102"/>
      <c r="O276" s="102"/>
      <c r="P276" s="102"/>
      <c r="Q276" s="102"/>
      <c r="R276" s="4"/>
      <c r="S276" s="98"/>
    </row>
    <row r="277" spans="1:19" ht="23.25">
      <c r="A277" s="4"/>
      <c r="B277" s="4"/>
      <c r="C277" s="97"/>
      <c r="D277" s="97"/>
      <c r="E277" s="98"/>
      <c r="F277" s="99"/>
      <c r="G277" s="100"/>
      <c r="H277" s="98"/>
      <c r="I277" s="98"/>
      <c r="J277" s="99"/>
      <c r="K277" s="4"/>
      <c r="L277" s="101"/>
      <c r="M277" s="102"/>
      <c r="N277" s="102"/>
      <c r="O277" s="102"/>
      <c r="P277" s="102"/>
      <c r="Q277" s="102"/>
      <c r="R277" s="4"/>
      <c r="S277" s="98"/>
    </row>
    <row r="278" spans="1:19" ht="23.25">
      <c r="A278" s="4"/>
      <c r="B278" s="4"/>
      <c r="C278" s="97"/>
      <c r="D278" s="97"/>
      <c r="E278" s="98"/>
      <c r="F278" s="99"/>
      <c r="G278" s="100"/>
      <c r="H278" s="98"/>
      <c r="I278" s="98"/>
      <c r="J278" s="99"/>
      <c r="K278" s="4"/>
      <c r="L278" s="101"/>
      <c r="M278" s="102"/>
      <c r="N278" s="102"/>
      <c r="O278" s="102"/>
      <c r="P278" s="102"/>
      <c r="Q278" s="102"/>
      <c r="R278" s="4"/>
      <c r="S278" s="98"/>
    </row>
    <row r="279" spans="1:19" ht="23.25">
      <c r="A279" s="4"/>
      <c r="B279" s="4"/>
      <c r="C279" s="97"/>
      <c r="D279" s="97"/>
      <c r="E279" s="98"/>
      <c r="F279" s="99"/>
      <c r="G279" s="100"/>
      <c r="H279" s="98"/>
      <c r="I279" s="98"/>
      <c r="J279" s="99"/>
      <c r="K279" s="4"/>
      <c r="L279" s="101"/>
      <c r="M279" s="102"/>
      <c r="N279" s="102"/>
      <c r="O279" s="102"/>
      <c r="P279" s="102"/>
      <c r="Q279" s="102"/>
      <c r="R279" s="4"/>
      <c r="S279" s="98"/>
    </row>
    <row r="280" spans="1:19" ht="23.25">
      <c r="A280" s="4"/>
      <c r="B280" s="4"/>
      <c r="C280" s="97"/>
      <c r="D280" s="97"/>
      <c r="E280" s="98"/>
      <c r="F280" s="99"/>
      <c r="G280" s="100"/>
      <c r="H280" s="98"/>
      <c r="I280" s="98"/>
      <c r="J280" s="99"/>
      <c r="K280" s="4"/>
      <c r="L280" s="101"/>
      <c r="M280" s="102"/>
      <c r="N280" s="102"/>
      <c r="O280" s="102"/>
      <c r="P280" s="102"/>
      <c r="Q280" s="102"/>
      <c r="R280" s="4"/>
      <c r="S280" s="98"/>
    </row>
    <row r="281" spans="1:19" ht="23.25">
      <c r="A281" s="4"/>
      <c r="B281" s="4"/>
      <c r="C281" s="97"/>
      <c r="D281" s="97"/>
      <c r="E281" s="98"/>
      <c r="F281" s="99"/>
      <c r="G281" s="100"/>
      <c r="H281" s="98"/>
      <c r="I281" s="98"/>
      <c r="J281" s="99"/>
      <c r="K281" s="4"/>
      <c r="L281" s="101"/>
      <c r="M281" s="102"/>
      <c r="N281" s="102"/>
      <c r="O281" s="102"/>
      <c r="P281" s="102"/>
      <c r="Q281" s="102"/>
      <c r="R281" s="4"/>
      <c r="S281" s="98"/>
    </row>
    <row r="282" spans="1:19" ht="23.25">
      <c r="A282" s="4"/>
      <c r="B282" s="4"/>
      <c r="C282" s="97"/>
      <c r="D282" s="97"/>
      <c r="E282" s="98"/>
      <c r="F282" s="99"/>
      <c r="G282" s="100"/>
      <c r="H282" s="98"/>
      <c r="I282" s="98"/>
      <c r="J282" s="99"/>
      <c r="K282" s="4"/>
      <c r="L282" s="101"/>
      <c r="M282" s="102"/>
      <c r="N282" s="102"/>
      <c r="O282" s="102"/>
      <c r="P282" s="102"/>
      <c r="Q282" s="102"/>
      <c r="R282" s="4"/>
      <c r="S282" s="98"/>
    </row>
    <row r="283" spans="1:19" ht="23.25">
      <c r="A283" s="4"/>
      <c r="B283" s="4"/>
      <c r="C283" s="97"/>
      <c r="D283" s="97"/>
      <c r="E283" s="98"/>
      <c r="F283" s="99"/>
      <c r="G283" s="100"/>
      <c r="H283" s="98"/>
      <c r="I283" s="98"/>
      <c r="J283" s="99"/>
      <c r="K283" s="4"/>
      <c r="L283" s="101"/>
      <c r="M283" s="102"/>
      <c r="N283" s="102"/>
      <c r="O283" s="102"/>
      <c r="P283" s="102"/>
      <c r="Q283" s="102"/>
      <c r="R283" s="4"/>
      <c r="S283" s="98"/>
    </row>
    <row r="284" spans="1:19" ht="23.25">
      <c r="A284" s="4"/>
      <c r="B284" s="4"/>
      <c r="C284" s="97"/>
      <c r="D284" s="97"/>
      <c r="E284" s="98"/>
      <c r="F284" s="99"/>
      <c r="G284" s="100"/>
      <c r="H284" s="98"/>
      <c r="I284" s="98"/>
      <c r="J284" s="99"/>
      <c r="K284" s="4"/>
      <c r="L284" s="101"/>
      <c r="M284" s="102"/>
      <c r="N284" s="102"/>
      <c r="O284" s="102"/>
      <c r="P284" s="102"/>
      <c r="Q284" s="102"/>
      <c r="R284" s="4"/>
      <c r="S284" s="98"/>
    </row>
    <row r="285" spans="1:19" ht="23.25">
      <c r="A285" s="4"/>
      <c r="B285" s="4"/>
      <c r="C285" s="97"/>
      <c r="D285" s="97"/>
      <c r="E285" s="98"/>
      <c r="F285" s="99"/>
      <c r="G285" s="100"/>
      <c r="H285" s="98"/>
      <c r="I285" s="98"/>
      <c r="J285" s="99"/>
      <c r="K285" s="4"/>
      <c r="L285" s="101"/>
      <c r="M285" s="102"/>
      <c r="N285" s="102"/>
      <c r="O285" s="102"/>
      <c r="P285" s="102"/>
      <c r="Q285" s="102"/>
      <c r="R285" s="4"/>
      <c r="S285" s="98"/>
    </row>
    <row r="286" spans="1:19" ht="23.25">
      <c r="A286" s="4"/>
      <c r="B286" s="4"/>
      <c r="C286" s="97"/>
      <c r="D286" s="97"/>
      <c r="E286" s="98"/>
      <c r="F286" s="99"/>
      <c r="G286" s="100"/>
      <c r="H286" s="98"/>
      <c r="I286" s="98"/>
      <c r="J286" s="99"/>
      <c r="K286" s="4"/>
      <c r="L286" s="101"/>
      <c r="M286" s="102"/>
      <c r="N286" s="102"/>
      <c r="O286" s="102"/>
      <c r="P286" s="102"/>
      <c r="Q286" s="102"/>
      <c r="R286" s="4"/>
      <c r="S286" s="98"/>
    </row>
    <row r="287" spans="1:19" ht="23.25">
      <c r="A287" s="4"/>
      <c r="B287" s="4"/>
      <c r="C287" s="97"/>
      <c r="D287" s="97"/>
      <c r="E287" s="98"/>
      <c r="F287" s="99"/>
      <c r="G287" s="100"/>
      <c r="H287" s="98"/>
      <c r="I287" s="98"/>
      <c r="J287" s="99"/>
      <c r="K287" s="4"/>
      <c r="L287" s="101"/>
      <c r="M287" s="102"/>
      <c r="N287" s="102"/>
      <c r="O287" s="102"/>
      <c r="P287" s="102"/>
      <c r="Q287" s="102"/>
      <c r="R287" s="4"/>
      <c r="S287" s="98"/>
    </row>
    <row r="288" spans="1:19" ht="23.25">
      <c r="A288" s="4"/>
      <c r="B288" s="4"/>
      <c r="C288" s="97"/>
      <c r="D288" s="97"/>
      <c r="E288" s="98"/>
      <c r="F288" s="99"/>
      <c r="G288" s="100"/>
      <c r="H288" s="98"/>
      <c r="I288" s="98"/>
      <c r="J288" s="99"/>
      <c r="K288" s="4"/>
      <c r="L288" s="101"/>
      <c r="M288" s="102"/>
      <c r="N288" s="102"/>
      <c r="O288" s="102"/>
      <c r="P288" s="102"/>
      <c r="Q288" s="102"/>
      <c r="R288" s="4"/>
      <c r="S288" s="98"/>
    </row>
    <row r="289" spans="1:19" ht="23.25">
      <c r="A289" s="4"/>
      <c r="B289" s="4"/>
      <c r="C289" s="97"/>
      <c r="D289" s="97"/>
      <c r="E289" s="98"/>
      <c r="F289" s="99"/>
      <c r="G289" s="100"/>
      <c r="H289" s="98"/>
      <c r="I289" s="98"/>
      <c r="J289" s="99"/>
      <c r="K289" s="4"/>
      <c r="L289" s="101"/>
      <c r="M289" s="102"/>
      <c r="N289" s="102"/>
      <c r="O289" s="102"/>
      <c r="P289" s="102"/>
      <c r="Q289" s="102"/>
      <c r="R289" s="4"/>
      <c r="S289" s="98"/>
    </row>
    <row r="290" spans="1:19" ht="23.25">
      <c r="A290" s="4"/>
      <c r="B290" s="4"/>
      <c r="C290" s="97"/>
      <c r="D290" s="97"/>
      <c r="E290" s="98"/>
      <c r="F290" s="99"/>
      <c r="G290" s="100"/>
      <c r="H290" s="98"/>
      <c r="I290" s="98"/>
      <c r="J290" s="99"/>
      <c r="K290" s="4"/>
      <c r="L290" s="101"/>
      <c r="M290" s="102"/>
      <c r="N290" s="102"/>
      <c r="O290" s="102"/>
      <c r="P290" s="102"/>
      <c r="Q290" s="102"/>
      <c r="R290" s="4"/>
      <c r="S290" s="98"/>
    </row>
    <row r="291" spans="1:19" ht="23.25">
      <c r="A291" s="4"/>
      <c r="B291" s="4"/>
      <c r="C291" s="97"/>
      <c r="D291" s="97"/>
      <c r="E291" s="98"/>
      <c r="F291" s="99"/>
      <c r="G291" s="100"/>
      <c r="H291" s="98"/>
      <c r="I291" s="98"/>
      <c r="J291" s="99"/>
      <c r="K291" s="4"/>
      <c r="L291" s="101"/>
      <c r="M291" s="102"/>
      <c r="N291" s="102"/>
      <c r="O291" s="102"/>
      <c r="P291" s="102"/>
      <c r="Q291" s="102"/>
      <c r="R291" s="4"/>
      <c r="S291" s="98"/>
    </row>
    <row r="292" spans="1:19" ht="23.25">
      <c r="A292" s="4"/>
      <c r="B292" s="4"/>
      <c r="C292" s="97"/>
      <c r="D292" s="97"/>
      <c r="E292" s="98"/>
      <c r="F292" s="99"/>
      <c r="G292" s="100"/>
      <c r="H292" s="98"/>
      <c r="I292" s="98"/>
      <c r="J292" s="99"/>
      <c r="K292" s="4"/>
      <c r="L292" s="101"/>
      <c r="M292" s="102"/>
      <c r="N292" s="102"/>
      <c r="O292" s="102"/>
      <c r="P292" s="102"/>
      <c r="Q292" s="102"/>
      <c r="R292" s="4"/>
      <c r="S292" s="98"/>
    </row>
    <row r="293" spans="1:19" ht="23.25">
      <c r="A293" s="4"/>
      <c r="B293" s="4"/>
      <c r="C293" s="97"/>
      <c r="D293" s="97"/>
      <c r="E293" s="98"/>
      <c r="F293" s="99"/>
      <c r="G293" s="100"/>
      <c r="H293" s="98"/>
      <c r="I293" s="98"/>
      <c r="J293" s="99"/>
      <c r="K293" s="4"/>
      <c r="L293" s="101"/>
      <c r="M293" s="102"/>
      <c r="N293" s="102"/>
      <c r="O293" s="102"/>
      <c r="P293" s="102"/>
      <c r="Q293" s="102"/>
      <c r="R293" s="4"/>
      <c r="S293" s="98"/>
    </row>
    <row r="294" spans="1:19" ht="23.25">
      <c r="A294" s="4"/>
      <c r="B294" s="4"/>
      <c r="C294" s="97"/>
      <c r="D294" s="97"/>
      <c r="E294" s="98"/>
      <c r="F294" s="99"/>
      <c r="G294" s="100"/>
      <c r="H294" s="98"/>
      <c r="I294" s="98"/>
      <c r="J294" s="99"/>
      <c r="K294" s="4"/>
      <c r="L294" s="101"/>
      <c r="M294" s="102"/>
      <c r="N294" s="102"/>
      <c r="O294" s="102"/>
      <c r="P294" s="102"/>
      <c r="Q294" s="102"/>
      <c r="R294" s="4"/>
      <c r="S294" s="98"/>
    </row>
    <row r="295" spans="1:19" ht="23.25">
      <c r="A295" s="4"/>
      <c r="B295" s="4"/>
      <c r="C295" s="97"/>
      <c r="D295" s="97"/>
      <c r="E295" s="98"/>
      <c r="F295" s="99"/>
      <c r="G295" s="100"/>
      <c r="H295" s="98"/>
      <c r="I295" s="98"/>
      <c r="J295" s="99"/>
      <c r="K295" s="4"/>
      <c r="L295" s="101"/>
      <c r="M295" s="102"/>
      <c r="N295" s="102"/>
      <c r="O295" s="102"/>
      <c r="P295" s="102"/>
      <c r="Q295" s="102"/>
      <c r="R295" s="4"/>
      <c r="S295" s="98"/>
    </row>
    <row r="296" spans="1:19" ht="23.25">
      <c r="A296" s="4"/>
      <c r="B296" s="4"/>
      <c r="C296" s="97"/>
      <c r="D296" s="97"/>
      <c r="E296" s="98"/>
      <c r="F296" s="99"/>
      <c r="G296" s="100"/>
      <c r="H296" s="98"/>
      <c r="I296" s="98"/>
      <c r="J296" s="99"/>
      <c r="K296" s="4"/>
      <c r="L296" s="101"/>
      <c r="M296" s="102"/>
      <c r="N296" s="102"/>
      <c r="O296" s="102"/>
      <c r="P296" s="102"/>
      <c r="Q296" s="102"/>
      <c r="R296" s="4"/>
      <c r="S296" s="98"/>
    </row>
    <row r="297" spans="1:19" ht="23.25">
      <c r="A297" s="4"/>
      <c r="B297" s="4"/>
      <c r="C297" s="97"/>
      <c r="D297" s="97"/>
      <c r="E297" s="98"/>
      <c r="F297" s="99"/>
      <c r="G297" s="100"/>
      <c r="H297" s="98"/>
      <c r="I297" s="98"/>
      <c r="J297" s="99"/>
      <c r="K297" s="4"/>
      <c r="L297" s="101"/>
      <c r="M297" s="102"/>
      <c r="N297" s="102"/>
      <c r="O297" s="102"/>
      <c r="P297" s="102"/>
      <c r="Q297" s="102"/>
      <c r="R297" s="4"/>
      <c r="S297" s="98"/>
    </row>
    <row r="298" spans="1:19" ht="23.25">
      <c r="A298" s="4"/>
      <c r="B298" s="4"/>
      <c r="C298" s="97"/>
      <c r="D298" s="97"/>
      <c r="E298" s="98"/>
      <c r="F298" s="99"/>
      <c r="G298" s="100"/>
      <c r="H298" s="98"/>
      <c r="I298" s="98"/>
      <c r="J298" s="99"/>
      <c r="K298" s="4"/>
      <c r="L298" s="101"/>
      <c r="M298" s="102"/>
      <c r="N298" s="102"/>
      <c r="O298" s="102"/>
      <c r="P298" s="102"/>
      <c r="Q298" s="102"/>
      <c r="R298" s="4"/>
      <c r="S298" s="98"/>
    </row>
    <row r="299" spans="1:19" ht="23.25">
      <c r="A299" s="4"/>
      <c r="B299" s="4"/>
      <c r="C299" s="97"/>
      <c r="D299" s="97"/>
      <c r="E299" s="98"/>
      <c r="F299" s="99"/>
      <c r="G299" s="100"/>
      <c r="H299" s="98"/>
      <c r="I299" s="98"/>
      <c r="J299" s="99"/>
      <c r="K299" s="4"/>
      <c r="L299" s="101"/>
      <c r="M299" s="102"/>
      <c r="N299" s="102"/>
      <c r="O299" s="102"/>
      <c r="P299" s="102"/>
      <c r="Q299" s="102"/>
      <c r="R299" s="4"/>
      <c r="S299" s="98"/>
    </row>
    <row r="300" spans="1:19" ht="23.25">
      <c r="A300" s="4"/>
      <c r="B300" s="4"/>
      <c r="C300" s="97"/>
      <c r="D300" s="97"/>
      <c r="E300" s="98"/>
      <c r="F300" s="99"/>
      <c r="G300" s="100"/>
      <c r="H300" s="98"/>
      <c r="I300" s="98"/>
      <c r="J300" s="99"/>
      <c r="K300" s="4"/>
      <c r="L300" s="101"/>
      <c r="M300" s="102"/>
      <c r="N300" s="102"/>
      <c r="O300" s="102"/>
      <c r="P300" s="102"/>
      <c r="Q300" s="102"/>
      <c r="R300" s="4"/>
      <c r="S300" s="98"/>
    </row>
    <row r="301" spans="1:19" ht="23.25">
      <c r="A301" s="4"/>
      <c r="B301" s="4"/>
      <c r="C301" s="97"/>
      <c r="D301" s="97"/>
      <c r="E301" s="98"/>
      <c r="F301" s="99"/>
      <c r="G301" s="100"/>
      <c r="H301" s="98"/>
      <c r="I301" s="98"/>
      <c r="J301" s="99"/>
      <c r="K301" s="4"/>
      <c r="L301" s="101"/>
      <c r="M301" s="102"/>
      <c r="N301" s="102"/>
      <c r="O301" s="102"/>
      <c r="P301" s="102"/>
      <c r="Q301" s="102"/>
      <c r="R301" s="4"/>
      <c r="S301" s="98"/>
    </row>
    <row r="302" spans="1:19" ht="23.25">
      <c r="A302" s="4"/>
      <c r="B302" s="4"/>
      <c r="C302" s="97"/>
      <c r="D302" s="97"/>
      <c r="E302" s="98"/>
      <c r="F302" s="99"/>
      <c r="G302" s="100"/>
      <c r="H302" s="98"/>
      <c r="I302" s="98"/>
      <c r="J302" s="99"/>
      <c r="K302" s="4"/>
      <c r="L302" s="101"/>
      <c r="M302" s="102"/>
      <c r="N302" s="102"/>
      <c r="O302" s="102"/>
      <c r="P302" s="102"/>
      <c r="Q302" s="102"/>
      <c r="R302" s="4"/>
      <c r="S302" s="98"/>
    </row>
    <row r="303" spans="1:19" ht="23.25">
      <c r="A303" s="4"/>
      <c r="B303" s="4"/>
      <c r="C303" s="97"/>
      <c r="D303" s="97"/>
      <c r="E303" s="98"/>
      <c r="F303" s="99"/>
      <c r="G303" s="100"/>
      <c r="H303" s="98"/>
      <c r="I303" s="98"/>
      <c r="J303" s="99"/>
      <c r="K303" s="4"/>
      <c r="L303" s="101"/>
      <c r="M303" s="102"/>
      <c r="N303" s="102"/>
      <c r="O303" s="102"/>
      <c r="P303" s="102"/>
      <c r="Q303" s="102"/>
      <c r="R303" s="4"/>
      <c r="S303" s="98"/>
    </row>
    <row r="304" spans="1:19" ht="23.25">
      <c r="A304" s="4"/>
      <c r="B304" s="4"/>
      <c r="C304" s="97"/>
      <c r="D304" s="97"/>
      <c r="E304" s="98"/>
      <c r="F304" s="99"/>
      <c r="G304" s="100"/>
      <c r="H304" s="98"/>
      <c r="I304" s="98"/>
      <c r="J304" s="99"/>
      <c r="K304" s="4"/>
      <c r="L304" s="101"/>
      <c r="M304" s="102"/>
      <c r="N304" s="102"/>
      <c r="O304" s="102"/>
      <c r="P304" s="102"/>
      <c r="Q304" s="102"/>
      <c r="R304" s="4"/>
      <c r="S304" s="98"/>
    </row>
    <row r="305" spans="1:19" ht="23.25">
      <c r="A305" s="4"/>
      <c r="B305" s="4"/>
      <c r="C305" s="97"/>
      <c r="D305" s="97"/>
      <c r="E305" s="98"/>
      <c r="F305" s="99"/>
      <c r="G305" s="100"/>
      <c r="H305" s="98"/>
      <c r="I305" s="98"/>
      <c r="J305" s="99"/>
      <c r="K305" s="4"/>
      <c r="L305" s="101"/>
      <c r="M305" s="102"/>
      <c r="N305" s="102"/>
      <c r="O305" s="102"/>
      <c r="P305" s="102"/>
      <c r="Q305" s="102"/>
      <c r="R305" s="4"/>
      <c r="S305" s="98"/>
    </row>
    <row r="306" spans="1:19" ht="23.25">
      <c r="A306" s="4"/>
      <c r="B306" s="4"/>
      <c r="C306" s="97"/>
      <c r="D306" s="97"/>
      <c r="E306" s="98"/>
      <c r="F306" s="99"/>
      <c r="G306" s="100"/>
      <c r="H306" s="98"/>
      <c r="I306" s="98"/>
      <c r="J306" s="99"/>
      <c r="K306" s="4"/>
      <c r="L306" s="101"/>
      <c r="M306" s="102"/>
      <c r="N306" s="102"/>
      <c r="O306" s="102"/>
      <c r="P306" s="102"/>
      <c r="Q306" s="102"/>
      <c r="R306" s="4"/>
      <c r="S306" s="98"/>
    </row>
    <row r="307" spans="1:19" ht="23.25">
      <c r="A307" s="4"/>
      <c r="B307" s="4"/>
      <c r="C307" s="97"/>
      <c r="D307" s="97"/>
      <c r="E307" s="98"/>
      <c r="F307" s="99"/>
      <c r="G307" s="100"/>
      <c r="H307" s="98"/>
      <c r="I307" s="98"/>
      <c r="J307" s="99"/>
      <c r="K307" s="4"/>
      <c r="L307" s="101"/>
      <c r="M307" s="102"/>
      <c r="N307" s="102"/>
      <c r="O307" s="102"/>
      <c r="P307" s="102"/>
      <c r="Q307" s="102"/>
      <c r="R307" s="4"/>
      <c r="S307" s="98"/>
    </row>
    <row r="308" spans="1:19" ht="23.25">
      <c r="A308" s="4"/>
      <c r="B308" s="4"/>
      <c r="C308" s="97"/>
      <c r="D308" s="97"/>
      <c r="E308" s="98"/>
      <c r="F308" s="99"/>
      <c r="G308" s="100"/>
      <c r="H308" s="98"/>
      <c r="I308" s="98"/>
      <c r="J308" s="99"/>
      <c r="K308" s="4"/>
      <c r="L308" s="101"/>
      <c r="M308" s="102"/>
      <c r="N308" s="102"/>
      <c r="O308" s="102"/>
      <c r="P308" s="102"/>
      <c r="Q308" s="102"/>
      <c r="R308" s="4"/>
      <c r="S308" s="98"/>
    </row>
    <row r="309" spans="1:19" ht="23.25">
      <c r="A309" s="4"/>
      <c r="B309" s="4"/>
      <c r="C309" s="97"/>
      <c r="D309" s="97"/>
      <c r="E309" s="98"/>
      <c r="F309" s="99"/>
      <c r="G309" s="100"/>
      <c r="H309" s="98"/>
      <c r="I309" s="98"/>
      <c r="J309" s="99"/>
      <c r="K309" s="4"/>
      <c r="L309" s="101"/>
      <c r="M309" s="102"/>
      <c r="N309" s="102"/>
      <c r="O309" s="102"/>
      <c r="P309" s="102"/>
      <c r="Q309" s="102"/>
      <c r="R309" s="4"/>
      <c r="S309" s="98"/>
    </row>
    <row r="310" spans="1:19" ht="23.25">
      <c r="A310" s="4"/>
      <c r="B310" s="4"/>
      <c r="C310" s="97"/>
      <c r="D310" s="97"/>
      <c r="E310" s="98"/>
      <c r="F310" s="99"/>
      <c r="G310" s="100"/>
      <c r="H310" s="98"/>
      <c r="I310" s="98"/>
      <c r="J310" s="99"/>
      <c r="K310" s="4"/>
      <c r="L310" s="101"/>
      <c r="M310" s="102"/>
      <c r="N310" s="102"/>
      <c r="O310" s="102"/>
      <c r="P310" s="102"/>
      <c r="Q310" s="102"/>
      <c r="R310" s="4"/>
      <c r="S310" s="98"/>
    </row>
    <row r="311" spans="1:19" ht="23.25">
      <c r="A311" s="4"/>
      <c r="B311" s="4"/>
      <c r="C311" s="97"/>
      <c r="D311" s="97"/>
      <c r="E311" s="98"/>
      <c r="F311" s="99"/>
      <c r="G311" s="100"/>
      <c r="H311" s="98"/>
      <c r="I311" s="98"/>
      <c r="J311" s="99"/>
      <c r="K311" s="4"/>
      <c r="L311" s="101"/>
      <c r="M311" s="102"/>
      <c r="N311" s="102"/>
      <c r="O311" s="102"/>
      <c r="P311" s="102"/>
      <c r="Q311" s="102"/>
      <c r="R311" s="4"/>
      <c r="S311" s="98"/>
    </row>
    <row r="312" spans="1:19" ht="23.25">
      <c r="A312" s="4"/>
      <c r="B312" s="4"/>
      <c r="C312" s="97"/>
      <c r="D312" s="97"/>
      <c r="E312" s="98"/>
      <c r="F312" s="99"/>
      <c r="G312" s="100"/>
      <c r="H312" s="98"/>
      <c r="I312" s="98"/>
      <c r="J312" s="99"/>
      <c r="K312" s="4"/>
      <c r="L312" s="101"/>
      <c r="M312" s="102"/>
      <c r="N312" s="102"/>
      <c r="O312" s="102"/>
      <c r="P312" s="102"/>
      <c r="Q312" s="102"/>
      <c r="R312" s="4"/>
      <c r="S312" s="98"/>
    </row>
    <row r="313" spans="1:19" ht="23.25">
      <c r="A313" s="4"/>
      <c r="B313" s="4"/>
      <c r="C313" s="97"/>
      <c r="D313" s="97"/>
      <c r="E313" s="98"/>
      <c r="F313" s="99"/>
      <c r="G313" s="100"/>
      <c r="H313" s="98"/>
      <c r="I313" s="98"/>
      <c r="J313" s="99"/>
      <c r="K313" s="4"/>
      <c r="L313" s="101"/>
      <c r="M313" s="102"/>
      <c r="N313" s="102"/>
      <c r="O313" s="102"/>
      <c r="P313" s="102"/>
      <c r="Q313" s="102"/>
      <c r="R313" s="4"/>
      <c r="S313" s="98"/>
    </row>
    <row r="314" spans="1:19" ht="23.25">
      <c r="A314" s="4"/>
      <c r="B314" s="4"/>
      <c r="C314" s="97"/>
      <c r="D314" s="97"/>
      <c r="E314" s="98"/>
      <c r="F314" s="99"/>
      <c r="G314" s="100"/>
      <c r="H314" s="98"/>
      <c r="I314" s="98"/>
      <c r="J314" s="99"/>
      <c r="K314" s="4"/>
      <c r="L314" s="101"/>
      <c r="M314" s="102"/>
      <c r="N314" s="102"/>
      <c r="O314" s="102"/>
      <c r="P314" s="102"/>
      <c r="Q314" s="102"/>
      <c r="R314" s="4"/>
      <c r="S314" s="98"/>
    </row>
    <row r="315" spans="1:19" ht="23.25">
      <c r="A315" s="4"/>
      <c r="B315" s="4"/>
      <c r="C315" s="97"/>
      <c r="D315" s="97"/>
      <c r="E315" s="98"/>
      <c r="F315" s="99"/>
      <c r="G315" s="100"/>
      <c r="H315" s="98"/>
      <c r="I315" s="98"/>
      <c r="J315" s="99"/>
      <c r="K315" s="4"/>
      <c r="L315" s="101"/>
      <c r="M315" s="102"/>
      <c r="N315" s="102"/>
      <c r="O315" s="102"/>
      <c r="P315" s="102"/>
      <c r="Q315" s="102"/>
      <c r="R315" s="4"/>
      <c r="S315" s="98"/>
    </row>
    <row r="316" spans="1:19" ht="23.25">
      <c r="A316" s="4"/>
      <c r="B316" s="4"/>
      <c r="C316" s="97"/>
      <c r="D316" s="97"/>
      <c r="E316" s="98"/>
      <c r="F316" s="99"/>
      <c r="G316" s="100"/>
      <c r="H316" s="98"/>
      <c r="I316" s="98"/>
      <c r="J316" s="99"/>
      <c r="K316" s="4"/>
      <c r="L316" s="101"/>
      <c r="M316" s="102"/>
      <c r="N316" s="102"/>
      <c r="O316" s="102"/>
      <c r="P316" s="102"/>
      <c r="Q316" s="102"/>
      <c r="R316" s="4"/>
      <c r="S316" s="98"/>
    </row>
    <row r="317" spans="1:19" ht="23.25">
      <c r="A317" s="4"/>
      <c r="B317" s="4"/>
      <c r="C317" s="97"/>
      <c r="D317" s="97"/>
      <c r="E317" s="98"/>
      <c r="F317" s="99"/>
      <c r="G317" s="100"/>
      <c r="H317" s="98"/>
      <c r="I317" s="98"/>
      <c r="J317" s="99"/>
      <c r="K317" s="4"/>
      <c r="L317" s="101"/>
      <c r="M317" s="102"/>
      <c r="N317" s="102"/>
      <c r="O317" s="102"/>
      <c r="P317" s="102"/>
      <c r="Q317" s="102"/>
      <c r="R317" s="4"/>
      <c r="S317" s="98"/>
    </row>
    <row r="318" spans="1:19" ht="23.25">
      <c r="A318" s="4"/>
      <c r="B318" s="4"/>
      <c r="C318" s="97"/>
      <c r="D318" s="97"/>
      <c r="E318" s="98"/>
      <c r="F318" s="99"/>
      <c r="G318" s="100"/>
      <c r="H318" s="98"/>
      <c r="I318" s="98"/>
      <c r="J318" s="99"/>
      <c r="K318" s="4"/>
      <c r="L318" s="101"/>
      <c r="M318" s="102"/>
      <c r="N318" s="102"/>
      <c r="O318" s="102"/>
      <c r="P318" s="102"/>
      <c r="Q318" s="102"/>
      <c r="R318" s="4"/>
      <c r="S318" s="98"/>
    </row>
    <row r="319" spans="1:19" ht="23.25">
      <c r="A319" s="4"/>
      <c r="B319" s="4"/>
      <c r="C319" s="97"/>
      <c r="D319" s="97"/>
      <c r="E319" s="98"/>
      <c r="F319" s="99"/>
      <c r="G319" s="100"/>
      <c r="H319" s="98"/>
      <c r="I319" s="98"/>
      <c r="J319" s="99"/>
      <c r="K319" s="4"/>
      <c r="L319" s="101"/>
      <c r="M319" s="102"/>
      <c r="N319" s="102"/>
      <c r="O319" s="102"/>
      <c r="P319" s="102"/>
      <c r="Q319" s="102"/>
      <c r="R319" s="4"/>
      <c r="S319" s="98"/>
    </row>
    <row r="320" spans="1:19" ht="23.25">
      <c r="A320" s="4"/>
      <c r="B320" s="4"/>
      <c r="C320" s="97"/>
      <c r="D320" s="97"/>
      <c r="E320" s="98"/>
      <c r="F320" s="99"/>
      <c r="G320" s="100"/>
      <c r="H320" s="98"/>
      <c r="I320" s="98"/>
      <c r="J320" s="99"/>
      <c r="K320" s="4"/>
      <c r="L320" s="101"/>
      <c r="M320" s="102"/>
      <c r="N320" s="102"/>
      <c r="O320" s="102"/>
      <c r="P320" s="102"/>
      <c r="Q320" s="102"/>
      <c r="R320" s="4"/>
      <c r="S320" s="98"/>
    </row>
    <row r="321" spans="1:19" ht="23.25">
      <c r="A321" s="4"/>
      <c r="B321" s="4"/>
      <c r="C321" s="97"/>
      <c r="D321" s="97"/>
      <c r="E321" s="98"/>
      <c r="F321" s="99"/>
      <c r="G321" s="100"/>
      <c r="H321" s="98"/>
      <c r="I321" s="98"/>
      <c r="J321" s="99"/>
      <c r="K321" s="4"/>
      <c r="L321" s="101"/>
      <c r="M321" s="102"/>
      <c r="N321" s="102"/>
      <c r="O321" s="102"/>
      <c r="P321" s="102"/>
      <c r="Q321" s="102"/>
      <c r="R321" s="4"/>
      <c r="S321" s="98"/>
    </row>
    <row r="322" spans="1:19" ht="23.25">
      <c r="A322" s="4"/>
      <c r="B322" s="4"/>
      <c r="C322" s="97"/>
      <c r="D322" s="97"/>
      <c r="E322" s="98"/>
      <c r="F322" s="99"/>
      <c r="G322" s="100"/>
      <c r="H322" s="98"/>
      <c r="I322" s="98"/>
      <c r="J322" s="99"/>
      <c r="K322" s="4"/>
      <c r="L322" s="101"/>
      <c r="M322" s="102"/>
      <c r="N322" s="102"/>
      <c r="O322" s="102"/>
      <c r="P322" s="102"/>
      <c r="Q322" s="102"/>
      <c r="R322" s="4"/>
      <c r="S322" s="98"/>
    </row>
    <row r="323" spans="1:19" ht="23.25">
      <c r="A323" s="4"/>
      <c r="B323" s="4"/>
      <c r="C323" s="97"/>
      <c r="D323" s="97"/>
      <c r="E323" s="98"/>
      <c r="F323" s="99"/>
      <c r="G323" s="100"/>
      <c r="H323" s="98"/>
      <c r="I323" s="98"/>
      <c r="J323" s="99"/>
      <c r="K323" s="4"/>
      <c r="L323" s="101"/>
      <c r="M323" s="102"/>
      <c r="N323" s="102"/>
      <c r="O323" s="102"/>
      <c r="P323" s="102"/>
      <c r="Q323" s="102"/>
      <c r="R323" s="4"/>
      <c r="S323" s="98"/>
    </row>
  </sheetData>
  <sheetProtection/>
  <mergeCells count="44">
    <mergeCell ref="A121:S121"/>
    <mergeCell ref="A124:L124"/>
    <mergeCell ref="A1:S1"/>
    <mergeCell ref="A2:S2"/>
    <mergeCell ref="A4:S4"/>
    <mergeCell ref="A14:L14"/>
    <mergeCell ref="A15:S15"/>
    <mergeCell ref="A17:L17"/>
    <mergeCell ref="A18:S18"/>
    <mergeCell ref="A21:L21"/>
    <mergeCell ref="A22:S22"/>
    <mergeCell ref="A25:L25"/>
    <mergeCell ref="A26:S26"/>
    <mergeCell ref="A31:L31"/>
    <mergeCell ref="A32:S32"/>
    <mergeCell ref="A36:L36"/>
    <mergeCell ref="A37:S37"/>
    <mergeCell ref="A45:L45"/>
    <mergeCell ref="A46:S46"/>
    <mergeCell ref="A49:L49"/>
    <mergeCell ref="A50:S50"/>
    <mergeCell ref="A85:L85"/>
    <mergeCell ref="A86:S86"/>
    <mergeCell ref="A87:R87"/>
    <mergeCell ref="A88:S88"/>
    <mergeCell ref="A96:L96"/>
    <mergeCell ref="A107:S107"/>
    <mergeCell ref="A113:L113"/>
    <mergeCell ref="A114:S114"/>
    <mergeCell ref="A120:L120"/>
    <mergeCell ref="A97:S97"/>
    <mergeCell ref="A101:L101"/>
    <mergeCell ref="A102:S102"/>
    <mergeCell ref="A103:R103"/>
    <mergeCell ref="A104:S104"/>
    <mergeCell ref="A106:L106"/>
    <mergeCell ref="A245:L245"/>
    <mergeCell ref="A125:L125"/>
    <mergeCell ref="A128:S128"/>
    <mergeCell ref="A214:L214"/>
    <mergeCell ref="A215:S215"/>
    <mergeCell ref="A228:L228"/>
    <mergeCell ref="A229:S229"/>
    <mergeCell ref="A244:L244"/>
  </mergeCells>
  <printOptions/>
  <pageMargins left="0.2362204724409449" right="0.17" top="0.7480314960629921" bottom="0.17" header="0.2362204724409449" footer="0.15748031496062992"/>
  <pageSetup horizontalDpi="600" verticalDpi="600" orientation="portrait" paperSize="9" scale="75" r:id="rId1"/>
  <headerFooter>
    <oddHeader>&amp;R&amp;"TH Niramit AS,ธรรมดา"&amp;16แบบฟอร์ม 6.1
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apiporn.t</dc:creator>
  <cp:keywords/>
  <dc:description/>
  <cp:lastModifiedBy>lenovo</cp:lastModifiedBy>
  <cp:lastPrinted>2017-06-13T09:10:27Z</cp:lastPrinted>
  <dcterms:created xsi:type="dcterms:W3CDTF">2015-03-20T04:15:22Z</dcterms:created>
  <dcterms:modified xsi:type="dcterms:W3CDTF">2017-06-13T09:14:50Z</dcterms:modified>
  <cp:category/>
  <cp:version/>
  <cp:contentType/>
  <cp:contentStatus/>
</cp:coreProperties>
</file>